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085" windowHeight="2895" activeTab="0"/>
  </bookViews>
  <sheets>
    <sheet name="0053" sheetId="1" r:id="rId1"/>
  </sheets>
  <definedNames>
    <definedName name="a">'0053'!$I$4</definedName>
    <definedName name="b">'0053'!$J$4</definedName>
    <definedName name="k">'0053'!$H$4</definedName>
    <definedName name="solver_adj" localSheetId="0" hidden="1">'0053'!$H$4:$J$4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'0053'!$F$19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<sst xmlns="http://schemas.openxmlformats.org/spreadsheetml/2006/main" count="59" uniqueCount="36">
  <si>
    <t>t</t>
  </si>
  <si>
    <t>y</t>
  </si>
  <si>
    <t>k</t>
  </si>
  <si>
    <t>a</t>
  </si>
  <si>
    <t>b</t>
  </si>
  <si>
    <t>(yt-y)^2</t>
  </si>
  <si>
    <r>
      <t>y</t>
    </r>
    <r>
      <rPr>
        <vertAlign val="superscript"/>
        <sz val="8"/>
        <rFont val="Arial"/>
        <family val="2"/>
      </rPr>
      <t>t</t>
    </r>
  </si>
  <si>
    <t>Nastavovaná buňka (Min)</t>
  </si>
  <si>
    <t>Buňka</t>
  </si>
  <si>
    <t>Název</t>
  </si>
  <si>
    <t>Původní hodnota</t>
  </si>
  <si>
    <t>Konečná hodnota</t>
  </si>
  <si>
    <t>Měněné buňky</t>
  </si>
  <si>
    <t>$F$17</t>
  </si>
  <si>
    <t>$G$2</t>
  </si>
  <si>
    <t>$H$2</t>
  </si>
  <si>
    <t>$I$2</t>
  </si>
  <si>
    <t>řešitelem</t>
  </si>
  <si>
    <t>metodou částečných součtů</t>
  </si>
  <si>
    <t>řešitelem se startovaci hodnotami z metody část. součtů</t>
  </si>
  <si>
    <t>Údaje o výrobě traktorů v letech 1974-1985 vyrovnejte modifikovanou exponenciální křivkou</t>
  </si>
  <si>
    <t>průměry mezisoučtů</t>
  </si>
  <si>
    <r>
      <t>b</t>
    </r>
    <r>
      <rPr>
        <vertAlign val="superscript"/>
        <sz val="8"/>
        <rFont val="Arial"/>
        <family val="2"/>
      </rPr>
      <t>t</t>
    </r>
  </si>
  <si>
    <t>b =</t>
  </si>
  <si>
    <r>
      <t>Σ(y</t>
    </r>
    <r>
      <rPr>
        <vertAlign val="superscript"/>
        <sz val="8"/>
        <rFont val="Arial"/>
        <family val="2"/>
      </rPr>
      <t>t</t>
    </r>
    <r>
      <rPr>
        <sz val="8"/>
        <rFont val="Arial"/>
        <family val="2"/>
      </rPr>
      <t>-y)^</t>
    </r>
    <r>
      <rPr>
        <vertAlign val="superscript"/>
        <sz val="8"/>
        <rFont val="Arial"/>
        <family val="2"/>
      </rPr>
      <t>2</t>
    </r>
  </si>
  <si>
    <r>
      <t>(y</t>
    </r>
    <r>
      <rPr>
        <vertAlign val="superscript"/>
        <sz val="8"/>
        <rFont val="Arial"/>
        <family val="2"/>
      </rPr>
      <t>t</t>
    </r>
    <r>
      <rPr>
        <sz val="8"/>
        <rFont val="Arial"/>
        <family val="2"/>
      </rPr>
      <t>-y)^</t>
    </r>
    <r>
      <rPr>
        <vertAlign val="superscript"/>
        <sz val="8"/>
        <rFont val="Arial"/>
        <family val="2"/>
      </rPr>
      <t>2</t>
    </r>
  </si>
  <si>
    <r>
      <t xml:space="preserve">Odhad parametrů </t>
    </r>
    <r>
      <rPr>
        <b/>
        <sz val="8"/>
        <rFont val="Arial"/>
        <family val="2"/>
      </rPr>
      <t>k, a, b</t>
    </r>
    <r>
      <rPr>
        <sz val="8"/>
        <rFont val="Arial"/>
        <family val="2"/>
      </rPr>
      <t xml:space="preserve"> křivky metodou částečných součtů</t>
    </r>
  </si>
  <si>
    <t>průměry mocnin</t>
  </si>
  <si>
    <t>k =</t>
  </si>
  <si>
    <t>a =</t>
  </si>
  <si>
    <t>$F$18</t>
  </si>
  <si>
    <t>$H$3</t>
  </si>
  <si>
    <t>$I$3</t>
  </si>
  <si>
    <t>$J$3</t>
  </si>
  <si>
    <t>(vis Seget str. 344)</t>
  </si>
  <si>
    <t>(Seget, př. 5.8, str. 345)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</si>
</sst>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49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6" fillId="2" borderId="2" xfId="0" applyNumberFormat="1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9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'0053'!$C$7:$C$18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'0053'!$D$7:$D$18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'0053'!$C$7:$C$18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'0053'!$E$7:$E$18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7065958"/>
        <c:axId val="66722711"/>
      </c:scatterChart>
      <c:val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711"/>
        <c:crosses val="autoZero"/>
        <c:crossBetween val="midCat"/>
        <c:dispUnits/>
      </c:valAx>
      <c:valAx>
        <c:axId val="66722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5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66675</xdr:rowOff>
    </xdr:from>
    <xdr:to>
      <xdr:col>6</xdr:col>
      <xdr:colOff>238125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14325" y="3076575"/>
        <a:ext cx="35242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</xdr:row>
      <xdr:rowOff>66675</xdr:rowOff>
    </xdr:from>
    <xdr:to>
      <xdr:col>11</xdr:col>
      <xdr:colOff>504825</xdr:colOff>
      <xdr:row>6</xdr:row>
      <xdr:rowOff>66675</xdr:rowOff>
    </xdr:to>
    <xdr:sp>
      <xdr:nvSpPr>
        <xdr:cNvPr id="2" name="Line 8"/>
        <xdr:cNvSpPr>
          <a:spLocks/>
        </xdr:cNvSpPr>
      </xdr:nvSpPr>
      <xdr:spPr>
        <a:xfrm>
          <a:off x="6896100" y="9715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6</xdr:row>
      <xdr:rowOff>76200</xdr:rowOff>
    </xdr:from>
    <xdr:to>
      <xdr:col>11</xdr:col>
      <xdr:colOff>514350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>
          <a:off x="7410450" y="9810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95250</xdr:rowOff>
    </xdr:from>
    <xdr:to>
      <xdr:col>12</xdr:col>
      <xdr:colOff>228600</xdr:colOff>
      <xdr:row>12</xdr:row>
      <xdr:rowOff>95250</xdr:rowOff>
    </xdr:to>
    <xdr:sp>
      <xdr:nvSpPr>
        <xdr:cNvPr id="4" name="Line 10"/>
        <xdr:cNvSpPr>
          <a:spLocks/>
        </xdr:cNvSpPr>
      </xdr:nvSpPr>
      <xdr:spPr>
        <a:xfrm>
          <a:off x="6896100" y="1895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12</xdr:row>
      <xdr:rowOff>104775</xdr:rowOff>
    </xdr:from>
    <xdr:to>
      <xdr:col>12</xdr:col>
      <xdr:colOff>228600</xdr:colOff>
      <xdr:row>27</xdr:row>
      <xdr:rowOff>95250</xdr:rowOff>
    </xdr:to>
    <xdr:sp>
      <xdr:nvSpPr>
        <xdr:cNvPr id="5" name="Line 11"/>
        <xdr:cNvSpPr>
          <a:spLocks/>
        </xdr:cNvSpPr>
      </xdr:nvSpPr>
      <xdr:spPr>
        <a:xfrm>
          <a:off x="8077200" y="19050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95250</xdr:rowOff>
    </xdr:from>
    <xdr:to>
      <xdr:col>12</xdr:col>
      <xdr:colOff>228600</xdr:colOff>
      <xdr:row>27</xdr:row>
      <xdr:rowOff>95250</xdr:rowOff>
    </xdr:to>
    <xdr:sp>
      <xdr:nvSpPr>
        <xdr:cNvPr id="6" name="Line 12"/>
        <xdr:cNvSpPr>
          <a:spLocks/>
        </xdr:cNvSpPr>
      </xdr:nvSpPr>
      <xdr:spPr>
        <a:xfrm flipH="1">
          <a:off x="7886700" y="416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419100</xdr:colOff>
      <xdr:row>44</xdr:row>
      <xdr:rowOff>19050</xdr:rowOff>
    </xdr:from>
    <xdr:to>
      <xdr:col>12</xdr:col>
      <xdr:colOff>876300</xdr:colOff>
      <xdr:row>103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6772275"/>
          <a:ext cx="4276725" cy="883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workbookViewId="0" topLeftCell="A1">
      <selection activeCell="N68" sqref="N68"/>
    </sheetView>
  </sheetViews>
  <sheetFormatPr defaultColWidth="9.140625" defaultRowHeight="12.75"/>
  <cols>
    <col min="1" max="1" width="4.57421875" style="10" customWidth="1"/>
    <col min="2" max="3" width="9.140625" style="10" customWidth="1"/>
    <col min="4" max="4" width="10.140625" style="10" bestFit="1" customWidth="1"/>
    <col min="5" max="5" width="9.28125" style="10" bestFit="1" customWidth="1"/>
    <col min="6" max="6" width="11.7109375" style="10" bestFit="1" customWidth="1"/>
    <col min="7" max="7" width="6.421875" style="10" customWidth="1"/>
    <col min="8" max="9" width="9.140625" style="10" customWidth="1"/>
    <col min="10" max="10" width="10.421875" style="10" bestFit="1" customWidth="1"/>
    <col min="11" max="13" width="14.28125" style="10" bestFit="1" customWidth="1"/>
    <col min="14" max="14" width="14.7109375" style="10" bestFit="1" customWidth="1"/>
    <col min="15" max="15" width="10.00390625" style="10" bestFit="1" customWidth="1"/>
    <col min="16" max="16384" width="9.140625" style="10" customWidth="1"/>
  </cols>
  <sheetData>
    <row r="1" spans="1:12" ht="11.25">
      <c r="A1" s="9" t="s">
        <v>20</v>
      </c>
      <c r="L1" s="10" t="s">
        <v>35</v>
      </c>
    </row>
    <row r="2" ht="12" thickBot="1">
      <c r="A2" s="9"/>
    </row>
    <row r="3" spans="8:10" ht="12" thickBot="1">
      <c r="H3" s="6" t="s">
        <v>2</v>
      </c>
      <c r="I3" s="7" t="s">
        <v>3</v>
      </c>
      <c r="J3" s="8" t="s">
        <v>4</v>
      </c>
    </row>
    <row r="4" spans="8:10" ht="12" thickBot="1">
      <c r="H4" s="24">
        <v>11496.509800513944</v>
      </c>
      <c r="I4" s="25">
        <v>-11026.221703362839</v>
      </c>
      <c r="J4" s="25">
        <v>0.7613639871034338</v>
      </c>
    </row>
    <row r="5" spans="8:15" ht="12" thickBot="1">
      <c r="H5" s="11"/>
      <c r="I5" s="11"/>
      <c r="J5" s="11"/>
      <c r="O5" s="12"/>
    </row>
    <row r="6" spans="3:12" ht="12" thickBot="1">
      <c r="C6" s="13" t="s">
        <v>0</v>
      </c>
      <c r="D6" s="14" t="s">
        <v>1</v>
      </c>
      <c r="E6" s="15" t="s">
        <v>6</v>
      </c>
      <c r="F6" s="16" t="s">
        <v>25</v>
      </c>
      <c r="G6" s="17"/>
      <c r="H6" s="10" t="s">
        <v>17</v>
      </c>
      <c r="K6" s="1" t="s">
        <v>24</v>
      </c>
      <c r="L6" s="11"/>
    </row>
    <row r="7" spans="2:15" ht="12" thickBot="1">
      <c r="B7" s="18">
        <v>1974</v>
      </c>
      <c r="C7" s="19">
        <v>1</v>
      </c>
      <c r="D7" s="20">
        <v>2986</v>
      </c>
      <c r="E7" s="21">
        <f aca="true" t="shared" si="0" ref="E7:E18">k+a*b^C7</f>
        <v>3101.5416817551977</v>
      </c>
      <c r="F7" s="22">
        <f>(E7-D7)^2</f>
        <v>13349.880222819389</v>
      </c>
      <c r="G7" s="23"/>
      <c r="H7" s="24">
        <v>-133778.47590330502</v>
      </c>
      <c r="I7" s="25">
        <v>138191.0288822254</v>
      </c>
      <c r="J7" s="25">
        <v>1.0046570737394418</v>
      </c>
      <c r="K7" s="4">
        <v>10910272.06257808</v>
      </c>
      <c r="L7" s="11"/>
      <c r="O7" s="12"/>
    </row>
    <row r="8" spans="2:12" ht="11.25">
      <c r="B8" s="18">
        <v>1975</v>
      </c>
      <c r="C8" s="26">
        <v>2</v>
      </c>
      <c r="D8" s="2">
        <v>5010</v>
      </c>
      <c r="E8" s="3">
        <f t="shared" si="0"/>
        <v>5104.883402009574</v>
      </c>
      <c r="F8" s="27">
        <f aca="true" t="shared" si="1" ref="F8:F18">(E8-D8)^2</f>
        <v>9002.85997691038</v>
      </c>
      <c r="G8" s="23"/>
      <c r="L8" s="11"/>
    </row>
    <row r="9" spans="2:12" ht="12" thickBot="1">
      <c r="B9" s="18">
        <v>1976</v>
      </c>
      <c r="C9" s="26">
        <v>3</v>
      </c>
      <c r="D9" s="2">
        <v>7355</v>
      </c>
      <c r="E9" s="3">
        <f t="shared" si="0"/>
        <v>6630.1556416730955</v>
      </c>
      <c r="F9" s="27">
        <f t="shared" si="1"/>
        <v>525399.3437983419</v>
      </c>
      <c r="G9" s="23"/>
      <c r="H9" s="10" t="s">
        <v>18</v>
      </c>
      <c r="L9" s="11"/>
    </row>
    <row r="10" spans="2:12" ht="12" thickBot="1">
      <c r="B10" s="18">
        <v>1977</v>
      </c>
      <c r="C10" s="26">
        <v>4</v>
      </c>
      <c r="D10" s="2">
        <v>7532</v>
      </c>
      <c r="E10" s="3">
        <f t="shared" si="0"/>
        <v>7791.442995481499</v>
      </c>
      <c r="F10" s="27">
        <f t="shared" si="1"/>
        <v>67310.66790441293</v>
      </c>
      <c r="G10" s="23"/>
      <c r="H10" s="24">
        <v>11620.068300996329</v>
      </c>
      <c r="I10" s="25">
        <v>-10659.179494134232</v>
      </c>
      <c r="J10" s="25">
        <v>0.7769171830095525</v>
      </c>
      <c r="K10" s="28">
        <v>1034447.2976678979</v>
      </c>
      <c r="L10" s="11"/>
    </row>
    <row r="11" spans="2:12" ht="11.25">
      <c r="B11" s="18">
        <v>1978</v>
      </c>
      <c r="C11" s="26">
        <v>5</v>
      </c>
      <c r="D11" s="2">
        <v>8473</v>
      </c>
      <c r="E11" s="3">
        <f t="shared" si="0"/>
        <v>8675.60536534986</v>
      </c>
      <c r="F11" s="27">
        <f t="shared" si="1"/>
        <v>41048.93406855034</v>
      </c>
      <c r="G11" s="23"/>
      <c r="J11" s="41"/>
      <c r="L11" s="11"/>
    </row>
    <row r="12" spans="2:12" ht="12" thickBot="1">
      <c r="B12" s="18">
        <v>1979</v>
      </c>
      <c r="C12" s="26">
        <v>6</v>
      </c>
      <c r="D12" s="2">
        <v>8910</v>
      </c>
      <c r="E12" s="3">
        <f t="shared" si="0"/>
        <v>9348.774752519657</v>
      </c>
      <c r="F12" s="27">
        <f t="shared" si="1"/>
        <v>192523.28344868653</v>
      </c>
      <c r="G12" s="23"/>
      <c r="H12" s="10" t="s">
        <v>19</v>
      </c>
      <c r="L12" s="11"/>
    </row>
    <row r="13" spans="2:12" ht="12" thickBot="1">
      <c r="B13" s="18">
        <v>1980</v>
      </c>
      <c r="C13" s="26">
        <v>7</v>
      </c>
      <c r="D13" s="2">
        <v>10021</v>
      </c>
      <c r="E13" s="3">
        <f t="shared" si="0"/>
        <v>9861.30168113123</v>
      </c>
      <c r="F13" s="27">
        <f t="shared" si="1"/>
        <v>25503.55304951134</v>
      </c>
      <c r="G13" s="23"/>
      <c r="H13" s="24">
        <v>11496.53881878631</v>
      </c>
      <c r="I13" s="25">
        <v>-11026.232852980798</v>
      </c>
      <c r="J13" s="25">
        <v>0.7613657017783465</v>
      </c>
      <c r="K13" s="5">
        <v>928818.6340688983</v>
      </c>
      <c r="L13" s="11"/>
    </row>
    <row r="14" spans="2:12" ht="11.25">
      <c r="B14" s="18">
        <v>1981</v>
      </c>
      <c r="C14" s="26">
        <v>8</v>
      </c>
      <c r="D14" s="2">
        <v>10479</v>
      </c>
      <c r="E14" s="3">
        <f t="shared" si="0"/>
        <v>10251.521226996814</v>
      </c>
      <c r="F14" s="27">
        <f t="shared" si="1"/>
        <v>51746.59216703492</v>
      </c>
      <c r="G14" s="23"/>
      <c r="L14" s="11"/>
    </row>
    <row r="15" spans="2:12" ht="12" thickBot="1">
      <c r="B15" s="18">
        <v>1982</v>
      </c>
      <c r="C15" s="26">
        <v>9</v>
      </c>
      <c r="D15" s="2">
        <v>10523</v>
      </c>
      <c r="E15" s="3">
        <f t="shared" si="0"/>
        <v>10548.620336282725</v>
      </c>
      <c r="F15" s="27">
        <f t="shared" si="1"/>
        <v>656.4016312399394</v>
      </c>
      <c r="G15" s="23"/>
      <c r="L15" s="11"/>
    </row>
    <row r="16" spans="2:12" ht="12" thickBot="1">
      <c r="B16" s="18">
        <v>1983</v>
      </c>
      <c r="C16" s="26">
        <v>10</v>
      </c>
      <c r="D16" s="2">
        <v>10754</v>
      </c>
      <c r="E16" s="3">
        <f t="shared" si="0"/>
        <v>10774.820898693526</v>
      </c>
      <c r="F16" s="27">
        <f t="shared" si="1"/>
        <v>433.5098224060741</v>
      </c>
      <c r="G16" s="23"/>
      <c r="H16" s="49" t="s">
        <v>7</v>
      </c>
      <c r="I16" s="50"/>
      <c r="J16" s="50"/>
      <c r="K16" s="50"/>
      <c r="L16" s="51"/>
    </row>
    <row r="17" spans="2:12" ht="12" thickBot="1">
      <c r="B17" s="18">
        <v>1984</v>
      </c>
      <c r="C17" s="26">
        <v>11</v>
      </c>
      <c r="D17" s="2">
        <v>10950</v>
      </c>
      <c r="E17" s="3">
        <f t="shared" si="0"/>
        <v>10947.041860775651</v>
      </c>
      <c r="F17" s="27">
        <f t="shared" si="1"/>
        <v>8.750587670632086</v>
      </c>
      <c r="G17" s="23"/>
      <c r="H17" s="52"/>
      <c r="I17" s="44" t="s">
        <v>8</v>
      </c>
      <c r="J17" s="44" t="s">
        <v>9</v>
      </c>
      <c r="K17" s="44" t="s">
        <v>10</v>
      </c>
      <c r="L17" s="53" t="s">
        <v>11</v>
      </c>
    </row>
    <row r="18" spans="2:12" ht="12" thickBot="1">
      <c r="B18" s="18">
        <v>1985</v>
      </c>
      <c r="C18" s="30">
        <v>12</v>
      </c>
      <c r="D18" s="31">
        <v>11121</v>
      </c>
      <c r="E18" s="32">
        <f t="shared" si="0"/>
        <v>11078.16469912929</v>
      </c>
      <c r="F18" s="33">
        <f t="shared" si="1"/>
        <v>1834.863000684322</v>
      </c>
      <c r="G18" s="23"/>
      <c r="H18" s="52"/>
      <c r="I18" s="45" t="s">
        <v>13</v>
      </c>
      <c r="J18" s="45" t="s">
        <v>5</v>
      </c>
      <c r="K18" s="46">
        <v>819613746</v>
      </c>
      <c r="L18" s="4">
        <v>10910272.06257808</v>
      </c>
    </row>
    <row r="19" spans="3:12" ht="12" thickBot="1">
      <c r="C19" s="1"/>
      <c r="D19" s="1"/>
      <c r="F19" s="34">
        <f>SUM(F7:F18)</f>
        <v>928818.6396782687</v>
      </c>
      <c r="G19" s="23"/>
      <c r="H19" s="29" t="s">
        <v>12</v>
      </c>
      <c r="I19" s="11"/>
      <c r="J19" s="11"/>
      <c r="K19" s="11"/>
      <c r="L19" s="35"/>
    </row>
    <row r="20" spans="8:16" ht="12" thickBot="1">
      <c r="H20" s="29"/>
      <c r="I20" s="37" t="s">
        <v>8</v>
      </c>
      <c r="J20" s="37" t="s">
        <v>9</v>
      </c>
      <c r="K20" s="37" t="s">
        <v>10</v>
      </c>
      <c r="L20" s="38" t="s">
        <v>11</v>
      </c>
      <c r="M20" s="11"/>
      <c r="N20" s="11"/>
      <c r="O20" s="11"/>
      <c r="P20" s="11"/>
    </row>
    <row r="21" spans="8:16" ht="11.25">
      <c r="H21" s="29"/>
      <c r="I21" s="47" t="s">
        <v>14</v>
      </c>
      <c r="J21" s="47" t="s">
        <v>2</v>
      </c>
      <c r="K21" s="48">
        <v>1</v>
      </c>
      <c r="L21" s="54">
        <v>-133778.47590330502</v>
      </c>
      <c r="O21" s="11"/>
      <c r="P21" s="11"/>
    </row>
    <row r="22" spans="8:16" ht="11.25">
      <c r="H22" s="29"/>
      <c r="I22" s="47" t="s">
        <v>15</v>
      </c>
      <c r="J22" s="47" t="s">
        <v>3</v>
      </c>
      <c r="K22" s="48">
        <v>1</v>
      </c>
      <c r="L22" s="54">
        <v>138191.0288822254</v>
      </c>
      <c r="O22" s="11"/>
      <c r="P22" s="11"/>
    </row>
    <row r="23" spans="8:12" ht="12" thickBot="1">
      <c r="H23" s="36"/>
      <c r="I23" s="55" t="s">
        <v>16</v>
      </c>
      <c r="J23" s="55" t="s">
        <v>4</v>
      </c>
      <c r="K23" s="56">
        <v>2</v>
      </c>
      <c r="L23" s="57">
        <v>1.0046570737394418</v>
      </c>
    </row>
    <row r="25" ht="12" thickBot="1"/>
    <row r="26" spans="8:12" ht="12" thickBot="1">
      <c r="H26" s="49" t="s">
        <v>7</v>
      </c>
      <c r="I26" s="50"/>
      <c r="J26" s="50"/>
      <c r="K26" s="50"/>
      <c r="L26" s="51"/>
    </row>
    <row r="27" spans="8:12" ht="12" thickBot="1">
      <c r="H27" s="52"/>
      <c r="I27" s="44" t="s">
        <v>8</v>
      </c>
      <c r="J27" s="44" t="s">
        <v>9</v>
      </c>
      <c r="K27" s="44" t="s">
        <v>10</v>
      </c>
      <c r="L27" s="53" t="s">
        <v>11</v>
      </c>
    </row>
    <row r="28" spans="8:12" ht="12" thickBot="1">
      <c r="H28" s="52"/>
      <c r="I28" s="45" t="s">
        <v>30</v>
      </c>
      <c r="J28" s="45" t="s">
        <v>5</v>
      </c>
      <c r="K28" s="46">
        <v>1010986.3146422962</v>
      </c>
      <c r="L28" s="5">
        <v>928818.6396782687</v>
      </c>
    </row>
    <row r="29" spans="8:12" ht="12" thickBot="1">
      <c r="H29" s="29" t="s">
        <v>12</v>
      </c>
      <c r="I29" s="11"/>
      <c r="J29" s="11"/>
      <c r="K29" s="11"/>
      <c r="L29" s="35"/>
    </row>
    <row r="30" spans="8:12" ht="12" thickBot="1">
      <c r="H30" s="29"/>
      <c r="I30" s="37" t="s">
        <v>8</v>
      </c>
      <c r="J30" s="37" t="s">
        <v>9</v>
      </c>
      <c r="K30" s="37" t="s">
        <v>10</v>
      </c>
      <c r="L30" s="38" t="s">
        <v>11</v>
      </c>
    </row>
    <row r="31" spans="8:12" ht="11.25">
      <c r="H31" s="29"/>
      <c r="I31" s="47" t="s">
        <v>31</v>
      </c>
      <c r="J31" s="47" t="s">
        <v>2</v>
      </c>
      <c r="K31" s="48">
        <v>11620.068300996329</v>
      </c>
      <c r="L31" s="54">
        <v>11496.509800513944</v>
      </c>
    </row>
    <row r="32" spans="8:12" ht="11.25">
      <c r="H32" s="29"/>
      <c r="I32" s="47" t="s">
        <v>32</v>
      </c>
      <c r="J32" s="47" t="s">
        <v>3</v>
      </c>
      <c r="K32" s="48">
        <v>-10659.179494134232</v>
      </c>
      <c r="L32" s="54">
        <v>-11026.221703362839</v>
      </c>
    </row>
    <row r="33" spans="8:12" ht="12" thickBot="1">
      <c r="H33" s="36"/>
      <c r="I33" s="55" t="s">
        <v>33</v>
      </c>
      <c r="J33" s="55" t="s">
        <v>4</v>
      </c>
      <c r="K33" s="56">
        <v>0.7769171830095525</v>
      </c>
      <c r="L33" s="57">
        <v>0.7613639871034338</v>
      </c>
    </row>
    <row r="36" spans="8:12" ht="12.75">
      <c r="H36"/>
      <c r="I36"/>
      <c r="J36"/>
      <c r="K36"/>
      <c r="L36"/>
    </row>
    <row r="37" spans="8:12" ht="12.75">
      <c r="H37"/>
      <c r="I37"/>
      <c r="J37"/>
      <c r="K37"/>
      <c r="L37"/>
    </row>
    <row r="38" spans="8:12" ht="12.75">
      <c r="H38"/>
      <c r="I38"/>
      <c r="J38"/>
      <c r="K38"/>
      <c r="L38"/>
    </row>
    <row r="39" spans="8:12" ht="12.75">
      <c r="H39"/>
      <c r="I39"/>
      <c r="J39"/>
      <c r="K39"/>
      <c r="L39"/>
    </row>
    <row r="40" spans="8:12" ht="12.75">
      <c r="H40"/>
      <c r="I40"/>
      <c r="J40"/>
      <c r="K40"/>
      <c r="L40"/>
    </row>
    <row r="41" spans="8:12" ht="12.75">
      <c r="H41"/>
      <c r="I41"/>
      <c r="J41"/>
      <c r="K41"/>
      <c r="L41"/>
    </row>
    <row r="42" spans="8:12" ht="12.75">
      <c r="H42"/>
      <c r="I42"/>
      <c r="J42"/>
      <c r="K42"/>
      <c r="L42"/>
    </row>
    <row r="43" spans="1:12" ht="12.75">
      <c r="A43" s="10" t="s">
        <v>26</v>
      </c>
      <c r="F43" s="10" t="s">
        <v>34</v>
      </c>
      <c r="H43"/>
      <c r="I43"/>
      <c r="J43"/>
      <c r="K43"/>
      <c r="L43"/>
    </row>
    <row r="44" spans="8:12" ht="13.5" thickBot="1">
      <c r="H44"/>
      <c r="I44"/>
      <c r="J44"/>
      <c r="K44"/>
      <c r="L44"/>
    </row>
    <row r="45" spans="2:12" ht="34.5" thickBot="1">
      <c r="B45" s="58" t="s">
        <v>0</v>
      </c>
      <c r="C45" s="59" t="s">
        <v>1</v>
      </c>
      <c r="D45" s="10" t="s">
        <v>21</v>
      </c>
      <c r="F45" s="60" t="s">
        <v>22</v>
      </c>
      <c r="G45" s="60" t="s">
        <v>27</v>
      </c>
      <c r="H45"/>
      <c r="I45"/>
      <c r="J45"/>
      <c r="K45"/>
      <c r="L45"/>
    </row>
    <row r="46" spans="2:12" ht="12.75">
      <c r="B46" s="19">
        <v>1</v>
      </c>
      <c r="C46" s="20">
        <v>2986</v>
      </c>
      <c r="F46" s="61">
        <f aca="true" t="shared" si="2" ref="F46:F57">$C$61^B46</f>
        <v>0.7769171830095525</v>
      </c>
      <c r="G46" s="61"/>
      <c r="H46"/>
      <c r="I46"/>
      <c r="J46"/>
      <c r="K46"/>
      <c r="L46"/>
    </row>
    <row r="47" spans="2:7" ht="11.25">
      <c r="B47" s="26">
        <v>2</v>
      </c>
      <c r="C47" s="2">
        <v>5010</v>
      </c>
      <c r="F47" s="61">
        <f t="shared" si="2"/>
        <v>0.6036003092554985</v>
      </c>
      <c r="G47" s="61"/>
    </row>
    <row r="48" spans="2:7" ht="11.25">
      <c r="B48" s="26">
        <v>3</v>
      </c>
      <c r="C48" s="2">
        <v>7355</v>
      </c>
      <c r="F48" s="61">
        <f t="shared" si="2"/>
        <v>0.46894745193047654</v>
      </c>
      <c r="G48" s="61"/>
    </row>
    <row r="49" spans="2:7" ht="11.25">
      <c r="B49" s="26">
        <v>4</v>
      </c>
      <c r="C49" s="2">
        <v>7532</v>
      </c>
      <c r="D49" s="39">
        <f>AVERAGE(C46:C49)</f>
        <v>5720.75</v>
      </c>
      <c r="F49" s="61">
        <f t="shared" si="2"/>
        <v>0.3643333333333334</v>
      </c>
      <c r="G49" s="61">
        <f>AVERAGE(F46:F49)</f>
        <v>0.5534495693822152</v>
      </c>
    </row>
    <row r="50" spans="2:7" ht="11.25">
      <c r="B50" s="26">
        <v>5</v>
      </c>
      <c r="C50" s="2">
        <v>8473</v>
      </c>
      <c r="D50" s="39"/>
      <c r="F50" s="61">
        <f t="shared" si="2"/>
        <v>0.28305682700981366</v>
      </c>
      <c r="G50" s="61"/>
    </row>
    <row r="51" spans="2:7" ht="11.25">
      <c r="B51" s="26">
        <v>6</v>
      </c>
      <c r="C51" s="2">
        <v>8910</v>
      </c>
      <c r="D51" s="39"/>
      <c r="F51" s="61">
        <f t="shared" si="2"/>
        <v>0.21991171267208665</v>
      </c>
      <c r="G51" s="61"/>
    </row>
    <row r="52" spans="2:7" ht="11.25">
      <c r="B52" s="26">
        <v>7</v>
      </c>
      <c r="C52" s="2">
        <v>10021</v>
      </c>
      <c r="D52" s="39"/>
      <c r="F52" s="61">
        <f t="shared" si="2"/>
        <v>0.17085318832000365</v>
      </c>
      <c r="G52" s="61"/>
    </row>
    <row r="53" spans="2:7" ht="11.25">
      <c r="B53" s="26">
        <v>8</v>
      </c>
      <c r="C53" s="2">
        <v>10479</v>
      </c>
      <c r="D53" s="39">
        <f>AVERAGE(C50:C53)</f>
        <v>9470.75</v>
      </c>
      <c r="F53" s="61">
        <f t="shared" si="2"/>
        <v>0.13273877777777782</v>
      </c>
      <c r="G53" s="61">
        <f>AVERAGE(F50:F53)</f>
        <v>0.20164012644492046</v>
      </c>
    </row>
    <row r="54" spans="2:7" ht="11.25">
      <c r="B54" s="26">
        <v>9</v>
      </c>
      <c r="C54" s="2">
        <v>10523</v>
      </c>
      <c r="D54" s="39"/>
      <c r="F54" s="61">
        <f t="shared" si="2"/>
        <v>0.10312703730724213</v>
      </c>
      <c r="G54" s="61"/>
    </row>
    <row r="55" spans="2:7" ht="11.25">
      <c r="B55" s="26">
        <v>10</v>
      </c>
      <c r="C55" s="2">
        <v>10754</v>
      </c>
      <c r="D55" s="39"/>
      <c r="F55" s="61">
        <f t="shared" si="2"/>
        <v>0.08012116731686357</v>
      </c>
      <c r="G55" s="61"/>
    </row>
    <row r="56" spans="2:7" ht="11.25">
      <c r="B56" s="26">
        <v>11</v>
      </c>
      <c r="C56" s="2">
        <v>10950</v>
      </c>
      <c r="D56" s="39"/>
      <c r="F56" s="61">
        <f t="shared" si="2"/>
        <v>0.06224751161125467</v>
      </c>
      <c r="G56" s="61"/>
    </row>
    <row r="57" spans="2:7" ht="12" thickBot="1">
      <c r="B57" s="30">
        <v>12</v>
      </c>
      <c r="C57" s="31">
        <v>11121</v>
      </c>
      <c r="D57" s="39">
        <f>AVERAGE(C54:C57)</f>
        <v>10837</v>
      </c>
      <c r="F57" s="61">
        <f t="shared" si="2"/>
        <v>0.048361161370370394</v>
      </c>
      <c r="G57" s="61">
        <f>AVERAGE(F54:F57)</f>
        <v>0.07346421940143269</v>
      </c>
    </row>
    <row r="58" ht="11.25"/>
    <row r="59" ht="11.25"/>
    <row r="60" ht="11.25"/>
    <row r="61" spans="2:3" ht="11.25">
      <c r="B61" s="40" t="s">
        <v>23</v>
      </c>
      <c r="C61" s="41">
        <f>((D57-D53)/(D53-D49))^(1/4)</f>
        <v>0.7769171830095525</v>
      </c>
    </row>
    <row r="62" spans="2:3" ht="11.25">
      <c r="B62" s="40"/>
      <c r="C62" s="42"/>
    </row>
    <row r="63" spans="2:3" ht="11.25">
      <c r="B63" s="40"/>
      <c r="C63" s="42"/>
    </row>
    <row r="64" spans="2:3" ht="11.25">
      <c r="B64" s="40"/>
      <c r="C64" s="40"/>
    </row>
    <row r="65" spans="2:3" ht="11.25">
      <c r="B65" s="40"/>
      <c r="C65" s="42"/>
    </row>
    <row r="66" spans="2:3" ht="11.25">
      <c r="B66" s="40"/>
      <c r="C66" s="42"/>
    </row>
    <row r="67" spans="2:3" ht="11.25">
      <c r="B67" s="40" t="s">
        <v>29</v>
      </c>
      <c r="C67" s="43">
        <f>(D53-D49)/(G53-G49)</f>
        <v>-10659.179494134232</v>
      </c>
    </row>
    <row r="68" spans="2:3" ht="11.25">
      <c r="B68" s="40"/>
      <c r="C68" s="40"/>
    </row>
    <row r="69" spans="2:3" ht="11.25">
      <c r="B69" s="40"/>
      <c r="C69" s="40"/>
    </row>
    <row r="70" spans="2:3" ht="11.25">
      <c r="B70" s="40"/>
      <c r="C70" s="40"/>
    </row>
    <row r="71" spans="2:3" ht="11.25">
      <c r="B71" s="40" t="s">
        <v>28</v>
      </c>
      <c r="C71" s="43">
        <f>D49-C67*G49</f>
        <v>11620.068300996329</v>
      </c>
    </row>
    <row r="72" ht="11.25"/>
    <row r="73" ht="11.25"/>
    <row r="74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5"/>
  <headerFooter alignWithMargins="0">
    <oddFooter>&amp;L&amp;8 0053.xls&amp;R&amp;8- &amp;P -</oddFooter>
  </headerFooter>
  <ignoredErrors>
    <ignoredError sqref="D49 D53 D57" formulaRange="1"/>
  </ignoredErrors>
  <drawing r:id="rId4"/>
  <legacyDrawing r:id="rId3"/>
  <oleObjects>
    <oleObject progId="Equation.DSMT4" shapeId="1692619" r:id="rId1"/>
    <oleObject progId="Equation.DSMT4" shapeId="17250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 VŠB -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Šmajstrla</dc:creator>
  <cp:keywords/>
  <dc:description/>
  <cp:lastModifiedBy>oti73</cp:lastModifiedBy>
  <cp:lastPrinted>2003-12-08T06:53:46Z</cp:lastPrinted>
  <dcterms:created xsi:type="dcterms:W3CDTF">2003-12-06T13:38:12Z</dcterms:created>
  <dcterms:modified xsi:type="dcterms:W3CDTF">2006-09-10T08:21:14Z</dcterms:modified>
  <cp:category/>
  <cp:version/>
  <cp:contentType/>
  <cp:contentStatus/>
</cp:coreProperties>
</file>