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List1" sheetId="1" r:id="rId1"/>
  </sheets>
  <definedNames>
    <definedName name="a">'List1'!$I$5</definedName>
    <definedName name="b">'List1'!$J$5</definedName>
    <definedName name="k">'List1'!$H$5</definedName>
    <definedName name="solver_adj" localSheetId="0" hidden="1">'List1'!$H$5:$J$5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'List1'!$F$24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<sst xmlns="http://schemas.openxmlformats.org/spreadsheetml/2006/main" count="65" uniqueCount="42">
  <si>
    <t>rok</t>
  </si>
  <si>
    <t>Údaje o prodej chladniček určitého typu za roky 1971 - 1985 vyrovnejte logistickou křivkou.</t>
  </si>
  <si>
    <t>t</t>
  </si>
  <si>
    <t>y</t>
  </si>
  <si>
    <t>k</t>
  </si>
  <si>
    <t>a</t>
  </si>
  <si>
    <t>b</t>
  </si>
  <si>
    <r>
      <t>y</t>
    </r>
    <r>
      <rPr>
        <vertAlign val="subscript"/>
        <sz val="10"/>
        <rFont val="Arial"/>
        <family val="0"/>
      </rPr>
      <t>t</t>
    </r>
  </si>
  <si>
    <r>
      <t>(y</t>
    </r>
    <r>
      <rPr>
        <vertAlign val="subscript"/>
        <sz val="10"/>
        <rFont val="Arial"/>
        <family val="0"/>
      </rPr>
      <t>t</t>
    </r>
    <r>
      <rPr>
        <sz val="10"/>
        <rFont val="Arial"/>
        <family val="0"/>
      </rPr>
      <t>-y)^2</t>
    </r>
  </si>
  <si>
    <t>Σ</t>
  </si>
  <si>
    <t>Nastavovaná buňka (Min)</t>
  </si>
  <si>
    <t>Buňka</t>
  </si>
  <si>
    <t>Název</t>
  </si>
  <si>
    <t>Původní hodnota</t>
  </si>
  <si>
    <t>Konečná hodnota</t>
  </si>
  <si>
    <t>Měněné buňky</t>
  </si>
  <si>
    <t>$F$26</t>
  </si>
  <si>
    <t>Σ (yt-y)^2</t>
  </si>
  <si>
    <t>$H$7</t>
  </si>
  <si>
    <t>$I$7</t>
  </si>
  <si>
    <t>$J$7</t>
  </si>
  <si>
    <t>řešitelem</t>
  </si>
  <si>
    <t>metodou částečných součtů</t>
  </si>
  <si>
    <t>řešitelem se startovací hodnotou z metody část. součtů</t>
  </si>
  <si>
    <t>průměry mezisoučtů</t>
  </si>
  <si>
    <t>1/y</t>
  </si>
  <si>
    <r>
      <t>b</t>
    </r>
    <r>
      <rPr>
        <vertAlign val="superscript"/>
        <sz val="10"/>
        <rFont val="Arial"/>
        <family val="2"/>
      </rPr>
      <t>t</t>
    </r>
  </si>
  <si>
    <t>b =</t>
  </si>
  <si>
    <t>průměry mocnin</t>
  </si>
  <si>
    <t>a =</t>
  </si>
  <si>
    <t>k =</t>
  </si>
  <si>
    <t>$F$24</t>
  </si>
  <si>
    <t>$H$5</t>
  </si>
  <si>
    <t>$I$5</t>
  </si>
  <si>
    <t>$J$5</t>
  </si>
  <si>
    <t>Seget, př. 5.9, str. 348</t>
  </si>
  <si>
    <t>odvození viz Seget, str. 345n.</t>
  </si>
  <si>
    <t>(též sešit 0053.xls)</t>
  </si>
  <si>
    <t>kriteriální hodnota</t>
  </si>
  <si>
    <t>logistická křivka:</t>
  </si>
  <si>
    <t>Pomocné výpočty pro metodu částečných součtů</t>
  </si>
  <si>
    <r>
      <t>Σ</t>
    </r>
    <r>
      <rPr>
        <sz val="8"/>
        <rFont val="Arial"/>
        <family val="0"/>
      </rPr>
      <t>(y</t>
    </r>
    <r>
      <rPr>
        <vertAlign val="subscript"/>
        <sz val="8"/>
        <rFont val="Arial"/>
        <family val="0"/>
      </rPr>
      <t>t</t>
    </r>
    <r>
      <rPr>
        <sz val="8"/>
        <rFont val="Arial"/>
        <family val="0"/>
      </rPr>
      <t>-y)^2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</si>
</sst>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</numFmts>
  <fonts count="12">
    <font>
      <sz val="10"/>
      <name val="Arial"/>
      <family val="0"/>
    </font>
    <font>
      <sz val="8"/>
      <name val="Arial"/>
      <family val="0"/>
    </font>
    <font>
      <b/>
      <sz val="8"/>
      <color indexed="12"/>
      <name val="Arial"/>
      <family val="2"/>
    </font>
    <font>
      <vertAlign val="subscript"/>
      <sz val="10"/>
      <name val="Arial"/>
      <family val="0"/>
    </font>
    <font>
      <vertAlign val="subscript"/>
      <sz val="8"/>
      <name val="Arial"/>
      <family val="0"/>
    </font>
    <font>
      <sz val="8.25"/>
      <name val="Arial"/>
      <family val="0"/>
    </font>
    <font>
      <vertAlign val="superscript"/>
      <sz val="10"/>
      <name val="Arial"/>
      <family val="2"/>
    </font>
    <font>
      <b/>
      <sz val="8"/>
      <color indexed="18"/>
      <name val="Arial"/>
      <family val="0"/>
    </font>
    <font>
      <b/>
      <sz val="8"/>
      <color indexed="14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medium">
        <color indexed="23"/>
      </top>
      <bottom style="medium">
        <color indexed="23"/>
      </bottom>
    </border>
    <border>
      <left>
        <color indexed="63"/>
      </left>
      <right style="medium"/>
      <top style="thin">
        <color indexed="23"/>
      </top>
      <bottom style="medium">
        <color indexed="2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1" fillId="0" borderId="3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9" fontId="1" fillId="0" borderId="3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169" fontId="1" fillId="0" borderId="7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8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6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9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1" fontId="1" fillId="0" borderId="7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9"/>
          <c:w val="0.8215"/>
          <c:h val="0.90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List1!$C$9:$C$23</c:f>
              <c:numCache/>
            </c:numRef>
          </c:xVal>
          <c:yVal>
            <c:numRef>
              <c:f>List1!$D$9:$D$23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List1!$C$9:$C$23</c:f>
              <c:numCache/>
            </c:numRef>
          </c:xVal>
          <c:yVal>
            <c:numRef>
              <c:f>List1!$E$9:$E$23</c:f>
              <c:numCache/>
            </c:numRef>
          </c:yVal>
          <c:smooth val="1"/>
        </c:ser>
        <c:axId val="49399691"/>
        <c:axId val="41944036"/>
      </c:scatterChart>
      <c:val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crossBetween val="midCat"/>
        <c:dispUnits/>
      </c:valAx>
      <c:valAx>
        <c:axId val="41944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99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24</xdr:row>
      <xdr:rowOff>104775</xdr:rowOff>
    </xdr:from>
    <xdr:to>
      <xdr:col>7</xdr:col>
      <xdr:colOff>361950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381000" y="3705225"/>
        <a:ext cx="38766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workbookViewId="0" topLeftCell="A49">
      <selection activeCell="K52" sqref="K52"/>
    </sheetView>
  </sheetViews>
  <sheetFormatPr defaultColWidth="9.140625" defaultRowHeight="12.75"/>
  <cols>
    <col min="1" max="1" width="5.7109375" style="3" customWidth="1"/>
    <col min="2" max="2" width="9.140625" style="3" customWidth="1"/>
    <col min="3" max="3" width="10.00390625" style="3" customWidth="1"/>
    <col min="4" max="4" width="6.7109375" style="3" customWidth="1"/>
    <col min="5" max="5" width="13.421875" style="3" customWidth="1"/>
    <col min="6" max="7" width="6.7109375" style="3" customWidth="1"/>
    <col min="8" max="8" width="10.7109375" style="3" customWidth="1"/>
    <col min="9" max="10" width="6.7109375" style="3" customWidth="1"/>
    <col min="11" max="11" width="13.28125" style="3" customWidth="1"/>
    <col min="12" max="12" width="14.28125" style="3" bestFit="1" customWidth="1"/>
    <col min="13" max="13" width="14.421875" style="3" customWidth="1"/>
    <col min="14" max="14" width="14.7109375" style="3" bestFit="1" customWidth="1"/>
    <col min="15" max="17" width="6.7109375" style="3" customWidth="1"/>
    <col min="18" max="16384" width="9.140625" style="3" customWidth="1"/>
  </cols>
  <sheetData>
    <row r="1" spans="1:11" ht="11.25">
      <c r="A1" s="4" t="s">
        <v>1</v>
      </c>
      <c r="K1" s="3" t="s">
        <v>35</v>
      </c>
    </row>
    <row r="3" ht="12" thickBot="1"/>
    <row r="4" spans="8:10" ht="11.25">
      <c r="H4" s="6" t="s">
        <v>4</v>
      </c>
      <c r="I4" s="1" t="s">
        <v>5</v>
      </c>
      <c r="J4" s="2" t="s">
        <v>6</v>
      </c>
    </row>
    <row r="5" spans="2:10" ht="12" thickBot="1">
      <c r="B5" s="3" t="s">
        <v>39</v>
      </c>
      <c r="H5" s="41">
        <v>5.192502292027463E-05</v>
      </c>
      <c r="I5" s="42">
        <v>0.08398551116969996</v>
      </c>
      <c r="J5" s="43">
        <v>0.49534608533169755</v>
      </c>
    </row>
    <row r="6" ht="11.25"/>
    <row r="8" spans="2:6" ht="15.75">
      <c r="B8" s="7" t="s">
        <v>0</v>
      </c>
      <c r="C8" s="40" t="s">
        <v>2</v>
      </c>
      <c r="D8" s="40" t="s">
        <v>3</v>
      </c>
      <c r="E8" s="40" t="s">
        <v>7</v>
      </c>
      <c r="F8" s="11" t="s">
        <v>8</v>
      </c>
    </row>
    <row r="9" spans="2:11" ht="11.25">
      <c r="B9" s="8">
        <v>1971</v>
      </c>
      <c r="C9" s="5">
        <v>1</v>
      </c>
      <c r="D9" s="39">
        <v>25</v>
      </c>
      <c r="E9" s="38">
        <f>1/(k+a*b^C9)</f>
        <v>24.00740242013762</v>
      </c>
      <c r="F9" s="8">
        <f>(E9-D9)^2</f>
        <v>0.9852499555486544</v>
      </c>
      <c r="H9" s="3" t="s">
        <v>21</v>
      </c>
      <c r="K9" s="12" t="s">
        <v>41</v>
      </c>
    </row>
    <row r="10" spans="2:11" ht="11.25">
      <c r="B10" s="8">
        <v>1972</v>
      </c>
      <c r="C10" s="5">
        <v>2</v>
      </c>
      <c r="D10" s="39">
        <v>50</v>
      </c>
      <c r="E10" s="38">
        <f>1/(k+a*b^C10)</f>
        <v>48.404443251389345</v>
      </c>
      <c r="F10" s="8">
        <f aca="true" t="shared" si="0" ref="F10:F23">(E10-D10)^2</f>
        <v>2.5458013380370037</v>
      </c>
      <c r="H10" s="5">
        <v>1.069684842426201</v>
      </c>
      <c r="I10" s="5">
        <v>0.01902264905670677</v>
      </c>
      <c r="J10" s="5">
        <v>-1.3081700000599488</v>
      </c>
      <c r="K10" s="46">
        <v>1007657039.9595082</v>
      </c>
    </row>
    <row r="11" spans="2:6" ht="11.25">
      <c r="B11" s="8">
        <v>1973</v>
      </c>
      <c r="C11" s="5">
        <v>3</v>
      </c>
      <c r="D11" s="39">
        <v>90</v>
      </c>
      <c r="E11" s="38">
        <f>1/(k+a*b^C11)</f>
        <v>97.46885133072374</v>
      </c>
      <c r="F11" s="8">
        <f t="shared" si="0"/>
        <v>55.78374020045374</v>
      </c>
    </row>
    <row r="12" spans="2:8" ht="11.25">
      <c r="B12" s="8">
        <v>1974</v>
      </c>
      <c r="C12" s="5">
        <v>4</v>
      </c>
      <c r="D12" s="39">
        <v>180</v>
      </c>
      <c r="E12" s="38">
        <f>1/(k+a*b^C12)</f>
        <v>195.75982529421978</v>
      </c>
      <c r="F12" s="8">
        <f t="shared" si="0"/>
        <v>248.37209330432958</v>
      </c>
      <c r="H12" s="3" t="s">
        <v>22</v>
      </c>
    </row>
    <row r="13" spans="2:11" ht="11.25">
      <c r="B13" s="8">
        <v>1975</v>
      </c>
      <c r="C13" s="5">
        <v>5</v>
      </c>
      <c r="D13" s="39">
        <v>280</v>
      </c>
      <c r="E13" s="38">
        <f>1/(k+a*b^C13)</f>
        <v>391.1474281975052</v>
      </c>
      <c r="F13" s="8">
        <f t="shared" si="0"/>
        <v>12353.75079491957</v>
      </c>
      <c r="H13" s="17">
        <v>5.201431787370259E-05</v>
      </c>
      <c r="I13" s="8">
        <v>0.08398551112274488</v>
      </c>
      <c r="J13" s="8">
        <v>0.4953460852639676</v>
      </c>
      <c r="K13" s="46">
        <v>343391.22028442466</v>
      </c>
    </row>
    <row r="14" spans="2:6" ht="11.25">
      <c r="B14" s="8">
        <v>1976</v>
      </c>
      <c r="C14" s="5">
        <v>6</v>
      </c>
      <c r="D14" s="39">
        <v>800</v>
      </c>
      <c r="E14" s="38">
        <f>1/(k+a*b^C14)</f>
        <v>773.6366591673005</v>
      </c>
      <c r="F14" s="8">
        <f t="shared" si="0"/>
        <v>695.0257398610788</v>
      </c>
    </row>
    <row r="15" spans="2:8" ht="11.25">
      <c r="B15" s="8">
        <v>1977</v>
      </c>
      <c r="C15" s="5">
        <v>7</v>
      </c>
      <c r="D15" s="39">
        <v>1460</v>
      </c>
      <c r="E15" s="38">
        <f>1/(k+a*b^C15)</f>
        <v>1500.4049037675622</v>
      </c>
      <c r="F15" s="8">
        <f t="shared" si="0"/>
        <v>1632.5562484659658</v>
      </c>
      <c r="H15" s="3" t="s">
        <v>23</v>
      </c>
    </row>
    <row r="16" spans="2:11" ht="11.25">
      <c r="B16" s="8">
        <v>1978</v>
      </c>
      <c r="C16" s="5">
        <v>8</v>
      </c>
      <c r="D16" s="39">
        <v>2700</v>
      </c>
      <c r="E16" s="38">
        <f>1/(k+a*b^C16)</f>
        <v>2806.2631211828593</v>
      </c>
      <c r="F16" s="8">
        <f t="shared" si="0"/>
        <v>11291.850923523045</v>
      </c>
      <c r="H16" s="17">
        <v>5.192502292027463E-05</v>
      </c>
      <c r="I16" s="8">
        <v>0.08398551116969996</v>
      </c>
      <c r="J16" s="8">
        <v>0.49534608533169755</v>
      </c>
      <c r="K16" s="47">
        <v>340622.19253864395</v>
      </c>
    </row>
    <row r="17" spans="2:6" ht="11.25">
      <c r="B17" s="8">
        <v>1979</v>
      </c>
      <c r="C17" s="5">
        <v>9</v>
      </c>
      <c r="D17" s="39">
        <v>4800</v>
      </c>
      <c r="E17" s="38">
        <f>1/(k+a*b^C17)</f>
        <v>4932.945252761524</v>
      </c>
      <c r="F17" s="8">
        <f t="shared" si="0"/>
        <v>17674.4402318255</v>
      </c>
    </row>
    <row r="18" spans="2:15" ht="11.25">
      <c r="B18" s="8">
        <v>1980</v>
      </c>
      <c r="C18" s="5">
        <v>10</v>
      </c>
      <c r="D18" s="39">
        <v>7600</v>
      </c>
      <c r="E18" s="38">
        <f>1/(k+a*b^C18)</f>
        <v>7897.643035291982</v>
      </c>
      <c r="F18" s="8">
        <f t="shared" si="0"/>
        <v>88591.37645782428</v>
      </c>
      <c r="O18" s="28"/>
    </row>
    <row r="19" spans="2:15" ht="12" thickBot="1">
      <c r="B19" s="8">
        <v>1981</v>
      </c>
      <c r="C19" s="5">
        <v>11</v>
      </c>
      <c r="D19" s="39">
        <v>11100</v>
      </c>
      <c r="E19" s="38">
        <f>1/(k+a*b^C19)</f>
        <v>11245.442300490355</v>
      </c>
      <c r="F19" s="8">
        <f t="shared" si="0"/>
        <v>21153.462771926625</v>
      </c>
      <c r="O19" s="28"/>
    </row>
    <row r="20" spans="2:15" ht="12" thickBot="1">
      <c r="B20" s="8">
        <v>1982</v>
      </c>
      <c r="C20" s="5">
        <v>12</v>
      </c>
      <c r="D20" s="39">
        <v>14200</v>
      </c>
      <c r="E20" s="38">
        <f>1/(k+a*b^C20)</f>
        <v>14234.31324752778</v>
      </c>
      <c r="F20" s="8">
        <f t="shared" si="0"/>
        <v>1177.3989559026882</v>
      </c>
      <c r="I20" s="23" t="s">
        <v>10</v>
      </c>
      <c r="J20" s="24"/>
      <c r="K20" s="24"/>
      <c r="L20" s="24"/>
      <c r="M20" s="25"/>
      <c r="O20" s="28"/>
    </row>
    <row r="21" spans="2:15" ht="12" thickBot="1">
      <c r="B21" s="8">
        <v>1983</v>
      </c>
      <c r="C21" s="5">
        <v>13</v>
      </c>
      <c r="D21" s="39">
        <v>16800</v>
      </c>
      <c r="E21" s="38">
        <f>1/(k+a*b^C21)</f>
        <v>16392.47440224615</v>
      </c>
      <c r="F21" s="8">
        <f t="shared" si="0"/>
        <v>166077.11282463348</v>
      </c>
      <c r="I21" s="26"/>
      <c r="J21" s="18" t="s">
        <v>11</v>
      </c>
      <c r="K21" s="18" t="s">
        <v>12</v>
      </c>
      <c r="L21" s="18" t="s">
        <v>13</v>
      </c>
      <c r="M21" s="33" t="s">
        <v>14</v>
      </c>
      <c r="O21" s="28"/>
    </row>
    <row r="22" spans="2:15" ht="12" thickBot="1">
      <c r="B22" s="8">
        <v>1984</v>
      </c>
      <c r="C22" s="5">
        <v>14</v>
      </c>
      <c r="D22" s="39">
        <v>17600</v>
      </c>
      <c r="E22" s="38">
        <f>1/(k+a*b^C22)</f>
        <v>17723.56352242512</v>
      </c>
      <c r="F22" s="8">
        <f t="shared" si="0"/>
        <v>15267.94407410314</v>
      </c>
      <c r="I22" s="26"/>
      <c r="J22" s="19" t="s">
        <v>16</v>
      </c>
      <c r="K22" s="19" t="s">
        <v>17</v>
      </c>
      <c r="L22" s="20">
        <v>1346393403.4110472</v>
      </c>
      <c r="M22" s="34">
        <v>1007657039.9595082</v>
      </c>
      <c r="O22" s="28"/>
    </row>
    <row r="23" spans="2:15" ht="12" thickBot="1">
      <c r="B23" s="8">
        <v>1985</v>
      </c>
      <c r="C23" s="5">
        <v>15</v>
      </c>
      <c r="D23" s="39">
        <v>18400</v>
      </c>
      <c r="E23" s="38">
        <f>1/(k+a*b^C23)</f>
        <v>18466.329379846793</v>
      </c>
      <c r="F23" s="8">
        <f t="shared" si="0"/>
        <v>4399.586630860152</v>
      </c>
      <c r="I23" s="26" t="s">
        <v>15</v>
      </c>
      <c r="J23" s="28"/>
      <c r="K23" s="28"/>
      <c r="L23" s="28"/>
      <c r="M23" s="27"/>
      <c r="O23" s="28"/>
    </row>
    <row r="24" spans="5:15" ht="12" thickBot="1">
      <c r="E24" s="13" t="s">
        <v>9</v>
      </c>
      <c r="F24" s="45">
        <f>SUM(F9:F23)</f>
        <v>340622.19253864395</v>
      </c>
      <c r="G24" s="44" t="s">
        <v>38</v>
      </c>
      <c r="I24" s="26"/>
      <c r="J24" s="18" t="s">
        <v>11</v>
      </c>
      <c r="K24" s="18" t="s">
        <v>12</v>
      </c>
      <c r="L24" s="18" t="s">
        <v>13</v>
      </c>
      <c r="M24" s="33" t="s">
        <v>14</v>
      </c>
      <c r="O24" s="28"/>
    </row>
    <row r="25" spans="9:15" ht="11.25">
      <c r="I25" s="26"/>
      <c r="J25" s="21" t="s">
        <v>18</v>
      </c>
      <c r="K25" s="21" t="s">
        <v>4</v>
      </c>
      <c r="L25" s="48">
        <v>1</v>
      </c>
      <c r="M25" s="35">
        <v>1.069684842426201</v>
      </c>
      <c r="O25" s="28"/>
    </row>
    <row r="26" spans="9:13" ht="11.25">
      <c r="I26" s="26"/>
      <c r="J26" s="21" t="s">
        <v>19</v>
      </c>
      <c r="K26" s="21" t="s">
        <v>5</v>
      </c>
      <c r="L26" s="22">
        <v>1</v>
      </c>
      <c r="M26" s="36">
        <v>0.01902264905670677</v>
      </c>
    </row>
    <row r="27" spans="9:13" ht="12" thickBot="1">
      <c r="I27" s="29"/>
      <c r="J27" s="30" t="s">
        <v>20</v>
      </c>
      <c r="K27" s="30" t="s">
        <v>6</v>
      </c>
      <c r="L27" s="31">
        <v>2</v>
      </c>
      <c r="M27" s="37">
        <v>-1.3081700000599488</v>
      </c>
    </row>
    <row r="29" ht="12" thickBot="1"/>
    <row r="30" spans="9:13" ht="12" thickBot="1">
      <c r="I30" s="23" t="s">
        <v>10</v>
      </c>
      <c r="J30" s="24"/>
      <c r="K30" s="24"/>
      <c r="L30" s="24"/>
      <c r="M30" s="25"/>
    </row>
    <row r="31" spans="9:13" ht="12" thickBot="1">
      <c r="I31" s="26"/>
      <c r="J31" s="18" t="s">
        <v>11</v>
      </c>
      <c r="K31" s="18" t="s">
        <v>12</v>
      </c>
      <c r="L31" s="18" t="s">
        <v>13</v>
      </c>
      <c r="M31" s="33" t="s">
        <v>14</v>
      </c>
    </row>
    <row r="32" spans="9:13" ht="12" thickBot="1">
      <c r="I32" s="26"/>
      <c r="J32" s="19" t="s">
        <v>31</v>
      </c>
      <c r="K32" s="19" t="s">
        <v>17</v>
      </c>
      <c r="L32" s="20">
        <v>343391.22028442466</v>
      </c>
      <c r="M32" s="34">
        <v>340622.19253864395</v>
      </c>
    </row>
    <row r="33" spans="9:13" ht="12" thickBot="1">
      <c r="I33" s="26" t="s">
        <v>15</v>
      </c>
      <c r="J33" s="28"/>
      <c r="K33" s="28"/>
      <c r="L33" s="28"/>
      <c r="M33" s="27"/>
    </row>
    <row r="34" spans="9:13" ht="12" thickBot="1">
      <c r="I34" s="26"/>
      <c r="J34" s="18" t="s">
        <v>11</v>
      </c>
      <c r="K34" s="18" t="s">
        <v>12</v>
      </c>
      <c r="L34" s="18" t="s">
        <v>13</v>
      </c>
      <c r="M34" s="33" t="s">
        <v>14</v>
      </c>
    </row>
    <row r="35" spans="9:13" ht="11.25">
      <c r="I35" s="26"/>
      <c r="J35" s="21" t="s">
        <v>32</v>
      </c>
      <c r="K35" s="21" t="s">
        <v>4</v>
      </c>
      <c r="L35" s="32">
        <v>5.201431787370259E-05</v>
      </c>
      <c r="M35" s="35">
        <v>5.192502292027463E-05</v>
      </c>
    </row>
    <row r="36" spans="9:13" ht="11.25">
      <c r="I36" s="26"/>
      <c r="J36" s="21" t="s">
        <v>33</v>
      </c>
      <c r="K36" s="21" t="s">
        <v>5</v>
      </c>
      <c r="L36" s="22">
        <v>0.08398551112274488</v>
      </c>
      <c r="M36" s="36">
        <v>0.08398551116969996</v>
      </c>
    </row>
    <row r="37" spans="9:13" ht="12" thickBot="1">
      <c r="I37" s="29"/>
      <c r="J37" s="30" t="s">
        <v>34</v>
      </c>
      <c r="K37" s="30" t="s">
        <v>6</v>
      </c>
      <c r="L37" s="31">
        <v>0.4953460852639676</v>
      </c>
      <c r="M37" s="37">
        <v>0.49534608533169755</v>
      </c>
    </row>
    <row r="39" spans="9:13" ht="12.75">
      <c r="I39" s="10"/>
      <c r="J39" s="10"/>
      <c r="K39" s="10"/>
      <c r="L39" s="10"/>
      <c r="M39" s="10"/>
    </row>
    <row r="43" ht="11.25">
      <c r="B43" s="3" t="s">
        <v>40</v>
      </c>
    </row>
    <row r="45" spans="2:13" s="10" customFormat="1" ht="22.5">
      <c r="B45" s="52" t="s">
        <v>2</v>
      </c>
      <c r="C45" s="52" t="s">
        <v>3</v>
      </c>
      <c r="D45" s="52" t="s">
        <v>25</v>
      </c>
      <c r="E45" s="16" t="s">
        <v>24</v>
      </c>
      <c r="G45" s="49" t="s">
        <v>26</v>
      </c>
      <c r="H45" s="16" t="s">
        <v>28</v>
      </c>
      <c r="I45" s="3"/>
      <c r="J45" s="3"/>
      <c r="K45" s="3"/>
      <c r="L45" s="3"/>
      <c r="M45" s="3"/>
    </row>
    <row r="46" spans="2:13" s="10" customFormat="1" ht="12.75">
      <c r="B46" s="5">
        <v>1</v>
      </c>
      <c r="C46" s="9">
        <v>25</v>
      </c>
      <c r="D46" s="14">
        <f>1/C46</f>
        <v>0.04</v>
      </c>
      <c r="E46" s="3"/>
      <c r="G46" s="3">
        <f>$C$63^B46</f>
        <v>0.4953460852639676</v>
      </c>
      <c r="H46" s="3"/>
      <c r="I46" s="3"/>
      <c r="J46" s="3"/>
      <c r="K46" s="3"/>
      <c r="L46" s="3"/>
      <c r="M46" s="3"/>
    </row>
    <row r="47" spans="2:7" ht="11.25">
      <c r="B47" s="5">
        <v>2</v>
      </c>
      <c r="C47" s="9">
        <v>50</v>
      </c>
      <c r="D47" s="14">
        <f aca="true" t="shared" si="1" ref="D47:D60">1/C47</f>
        <v>0.02</v>
      </c>
      <c r="G47" s="3">
        <f aca="true" t="shared" si="2" ref="G47:G60">$C$63^B47</f>
        <v>0.2453677441863379</v>
      </c>
    </row>
    <row r="48" spans="2:7" ht="11.25">
      <c r="B48" s="5">
        <v>3</v>
      </c>
      <c r="C48" s="9">
        <v>90</v>
      </c>
      <c r="D48" s="14">
        <f t="shared" si="1"/>
        <v>0.011111111111111112</v>
      </c>
      <c r="G48" s="3">
        <f t="shared" si="2"/>
        <v>0.12154195153275313</v>
      </c>
    </row>
    <row r="49" spans="2:7" ht="11.25">
      <c r="B49" s="5">
        <v>4</v>
      </c>
      <c r="C49" s="9">
        <v>180</v>
      </c>
      <c r="D49" s="14">
        <f t="shared" si="1"/>
        <v>0.005555555555555556</v>
      </c>
      <c r="G49" s="3">
        <f t="shared" si="2"/>
        <v>0.06020532988709215</v>
      </c>
    </row>
    <row r="50" spans="2:8" ht="11.25">
      <c r="B50" s="5">
        <v>5</v>
      </c>
      <c r="C50" s="9">
        <v>280</v>
      </c>
      <c r="D50" s="14">
        <f t="shared" si="1"/>
        <v>0.0035714285714285713</v>
      </c>
      <c r="E50" s="15">
        <f>AVERAGE(D46:D50)</f>
        <v>0.016047619047619047</v>
      </c>
      <c r="G50" s="3">
        <f t="shared" si="2"/>
        <v>0.029822474471596847</v>
      </c>
      <c r="H50" s="3">
        <f>AVERAGE(G46:G50)</f>
        <v>0.19045671706834952</v>
      </c>
    </row>
    <row r="51" spans="2:7" ht="11.25">
      <c r="B51" s="5">
        <v>6</v>
      </c>
      <c r="C51" s="9">
        <v>800</v>
      </c>
      <c r="D51" s="14">
        <f t="shared" si="1"/>
        <v>0.00125</v>
      </c>
      <c r="G51" s="3">
        <f t="shared" si="2"/>
        <v>0.01477244598239011</v>
      </c>
    </row>
    <row r="52" spans="2:7" ht="11.25">
      <c r="B52" s="5">
        <v>7</v>
      </c>
      <c r="C52" s="9">
        <v>1460</v>
      </c>
      <c r="D52" s="14">
        <f t="shared" si="1"/>
        <v>0.0006849315068493151</v>
      </c>
      <c r="G52" s="3">
        <f t="shared" si="2"/>
        <v>0.007317473287150367</v>
      </c>
    </row>
    <row r="53" spans="2:7" ht="11.25">
      <c r="B53" s="5">
        <v>8</v>
      </c>
      <c r="C53" s="9">
        <v>2700</v>
      </c>
      <c r="D53" s="14">
        <f t="shared" si="1"/>
        <v>0.00037037037037037035</v>
      </c>
      <c r="G53" s="3">
        <f t="shared" si="2"/>
        <v>0.0036246817468135913</v>
      </c>
    </row>
    <row r="54" spans="2:7" ht="11.25">
      <c r="B54" s="5">
        <v>9</v>
      </c>
      <c r="C54" s="9">
        <v>4800</v>
      </c>
      <c r="D54" s="14">
        <f t="shared" si="1"/>
        <v>0.00020833333333333335</v>
      </c>
      <c r="G54" s="3">
        <f t="shared" si="2"/>
        <v>0.0017954719136118722</v>
      </c>
    </row>
    <row r="55" spans="2:8" ht="11.25">
      <c r="B55" s="5">
        <v>10</v>
      </c>
      <c r="C55" s="9">
        <v>7600</v>
      </c>
      <c r="D55" s="14">
        <f t="shared" si="1"/>
        <v>0.00013157894736842105</v>
      </c>
      <c r="E55" s="15">
        <f>AVERAGE(D51:D55)</f>
        <v>0.0005290428315842879</v>
      </c>
      <c r="G55" s="3">
        <f t="shared" si="2"/>
        <v>0.0008893799836090456</v>
      </c>
      <c r="H55" s="3">
        <f>AVERAGE(G51:G55)</f>
        <v>0.005679890582714998</v>
      </c>
    </row>
    <row r="56" spans="2:7" ht="11.25">
      <c r="B56" s="5">
        <v>11</v>
      </c>
      <c r="C56" s="9">
        <v>11100</v>
      </c>
      <c r="D56" s="14">
        <f t="shared" si="1"/>
        <v>9.009009009009009E-05</v>
      </c>
      <c r="G56" s="3">
        <f t="shared" si="2"/>
        <v>0.0004405508931928725</v>
      </c>
    </row>
    <row r="57" spans="2:7" ht="11.25">
      <c r="B57" s="5">
        <v>12</v>
      </c>
      <c r="C57" s="9">
        <v>14200</v>
      </c>
      <c r="D57" s="14">
        <f t="shared" si="1"/>
        <v>7.042253521126761E-05</v>
      </c>
      <c r="G57" s="3">
        <f t="shared" si="2"/>
        <v>0.0002182251603026337</v>
      </c>
    </row>
    <row r="58" spans="2:7" ht="11.25">
      <c r="B58" s="5">
        <v>13</v>
      </c>
      <c r="C58" s="9">
        <v>16800</v>
      </c>
      <c r="D58" s="14">
        <f t="shared" si="1"/>
        <v>5.9523809523809524E-05</v>
      </c>
      <c r="G58" s="3">
        <f t="shared" si="2"/>
        <v>0.00010809697886201139</v>
      </c>
    </row>
    <row r="59" spans="2:7" ht="11.25">
      <c r="B59" s="5">
        <v>14</v>
      </c>
      <c r="C59" s="9">
        <v>17600</v>
      </c>
      <c r="D59" s="14">
        <f t="shared" si="1"/>
        <v>5.681818181818182E-05</v>
      </c>
      <c r="G59" s="3">
        <f t="shared" si="2"/>
        <v>5.3545415308159204E-05</v>
      </c>
    </row>
    <row r="60" spans="2:8" ht="11.25">
      <c r="B60" s="5">
        <v>15</v>
      </c>
      <c r="C60" s="9">
        <v>18400</v>
      </c>
      <c r="D60" s="14">
        <f t="shared" si="1"/>
        <v>5.4347826086956524E-05</v>
      </c>
      <c r="E60" s="15">
        <f>AVERAGE(D56:D60)</f>
        <v>6.624048854606113E-05</v>
      </c>
      <c r="G60" s="3">
        <f t="shared" si="2"/>
        <v>2.6523511856729985E-05</v>
      </c>
      <c r="H60" s="3">
        <f>AVERAGE(G56:G60)</f>
        <v>0.00016938839190448136</v>
      </c>
    </row>
    <row r="63" spans="1:5" ht="11.25">
      <c r="A63" s="50"/>
      <c r="B63" s="50" t="s">
        <v>27</v>
      </c>
      <c r="C63" s="50">
        <f>((E60-E55)/(E55-E50))^0.2</f>
        <v>0.4953460852639676</v>
      </c>
      <c r="E63" s="3" t="s">
        <v>36</v>
      </c>
    </row>
    <row r="64" spans="1:5" ht="11.25">
      <c r="A64" s="50"/>
      <c r="B64" s="50"/>
      <c r="C64" s="50"/>
      <c r="E64" s="3" t="s">
        <v>37</v>
      </c>
    </row>
    <row r="65" spans="1:3" ht="11.25">
      <c r="A65" s="50"/>
      <c r="B65" s="50"/>
      <c r="C65" s="50"/>
    </row>
    <row r="66" spans="1:3" ht="11.25">
      <c r="A66" s="50"/>
      <c r="B66" s="50" t="s">
        <v>29</v>
      </c>
      <c r="C66" s="50">
        <f>(E55-E50)/(H55-H50)</f>
        <v>0.08398551112274488</v>
      </c>
    </row>
    <row r="67" spans="1:3" ht="11.25">
      <c r="A67" s="50"/>
      <c r="B67" s="50"/>
      <c r="C67" s="50"/>
    </row>
    <row r="68" spans="1:3" ht="11.25">
      <c r="A68" s="50"/>
      <c r="B68" s="50"/>
      <c r="C68" s="50"/>
    </row>
    <row r="69" spans="1:3" ht="11.25">
      <c r="A69" s="50"/>
      <c r="B69" s="50" t="s">
        <v>30</v>
      </c>
      <c r="C69" s="51">
        <f>E50-C66*H50</f>
        <v>5.201431787370259E-05</v>
      </c>
    </row>
  </sheetData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r:id="rId4"/>
  <headerFooter alignWithMargins="0">
    <oddFooter>&amp;L&amp;8 0051.xls&amp;R&amp;8- &amp;P -</oddFooter>
  </headerFooter>
  <drawing r:id="rId3"/>
  <legacyDrawing r:id="rId2"/>
  <oleObjects>
    <oleObject progId="Equation.DSMT4" shapeId="3225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 VŠB - 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Šmajstrla</dc:creator>
  <cp:keywords/>
  <dc:description/>
  <cp:lastModifiedBy>Vladislav Šmajstrla</cp:lastModifiedBy>
  <cp:lastPrinted>2003-12-07T09:15:26Z</cp:lastPrinted>
  <dcterms:created xsi:type="dcterms:W3CDTF">2003-12-07T07:45:02Z</dcterms:created>
  <dcterms:modified xsi:type="dcterms:W3CDTF">2003-12-07T09:16:52Z</dcterms:modified>
  <cp:category/>
  <cp:version/>
  <cp:contentType/>
  <cp:contentStatus/>
</cp:coreProperties>
</file>