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průměr" sheetId="1" r:id="rId1"/>
  </sheets>
  <definedNames>
    <definedName name="s">'průměr'!$D$9</definedName>
  </definedNames>
  <calcPr fullCalcOnLoad="1"/>
</workbook>
</file>

<file path=xl/sharedStrings.xml><?xml version="1.0" encoding="utf-8"?>
<sst xmlns="http://schemas.openxmlformats.org/spreadsheetml/2006/main" count="64" uniqueCount="46">
  <si>
    <t>odhad</t>
  </si>
  <si>
    <t>Pavelka, Doležalová, př. 1, str. 145</t>
  </si>
  <si>
    <t>Měřili jsme průměr vačkového hřídele na 250 součástkách. Předpokládáme normální rodělení souboru.</t>
  </si>
  <si>
    <t>Z výsledků měření jsme určili výběrový průměr a výběrovou disperzi xp = 995,6, s^2= 134,7.</t>
  </si>
  <si>
    <t>Určete interval spolehlivosti pro střední hodnotu základného souboru při hladině významnosti 5%.</t>
  </si>
  <si>
    <t>xp =</t>
  </si>
  <si>
    <t>delta =</t>
  </si>
  <si>
    <t>dolní =</t>
  </si>
  <si>
    <t xml:space="preserve"> = horní</t>
  </si>
  <si>
    <t>s =</t>
  </si>
  <si>
    <t>=s/ODMOCNINA(249)*NORMSINV(0,975)</t>
  </si>
  <si>
    <t>xp - delta</t>
  </si>
  <si>
    <t>xp + delta</t>
  </si>
  <si>
    <t>s^2 =</t>
  </si>
  <si>
    <t>Při měření kapacity sady kondenzátorů bylo provedeno 10 měření s výsledky:</t>
  </si>
  <si>
    <t>Odhadněte interval spolehlivosti pro kapacitu těchto kondenzátorů se spolehlivostí 90%, resp. 95%.</t>
  </si>
  <si>
    <t>=průměr(b18:k18)</t>
  </si>
  <si>
    <t>=smodch(b18:k18)</t>
  </si>
  <si>
    <t>delta(0,90)=</t>
  </si>
  <si>
    <t>delta(0,95)=</t>
  </si>
  <si>
    <t>Pavelka, Doležalová, př. 4, str. 146</t>
  </si>
  <si>
    <t>Pavelka, Doležalová, př. 5, str. 146</t>
  </si>
  <si>
    <t xml:space="preserve">Bylo zkoušeno 30 náhodně vybraných ocelových tyčí k určení meze kluzu určitého druhu oceli. Po zpracování </t>
  </si>
  <si>
    <t xml:space="preserve">výsledků byla určena její empirická střední hodnota 286,4 Mpa a rozptyl 121 [Mpa^2]. </t>
  </si>
  <si>
    <t>Určete intervalový odhad parametrů základního souboru s 95% spolehlivostí.</t>
  </si>
  <si>
    <t>Kolik vzorků by bylo třeba zvolit, aby chyba určené střední hodnoty nepřesáhla 2 Mpa?</t>
  </si>
  <si>
    <t>a)</t>
  </si>
  <si>
    <t>b)</t>
  </si>
  <si>
    <t>ad a)</t>
  </si>
  <si>
    <t>ad b)</t>
  </si>
  <si>
    <t>dáno delta = 2</t>
  </si>
  <si>
    <t>ze vzorce pro šířku konfidenčního intervalu určit n :</t>
  </si>
  <si>
    <t>n =</t>
  </si>
  <si>
    <t>(neznáme n, proto používáme kritickou hodnotu normálního rozložení)</t>
  </si>
  <si>
    <t>odhad střední hodnoty</t>
  </si>
  <si>
    <t>odhad rozptylu</t>
  </si>
  <si>
    <t>min</t>
  </si>
  <si>
    <t>n</t>
  </si>
  <si>
    <t>n - odhad</t>
  </si>
  <si>
    <t>rozdíl</t>
  </si>
  <si>
    <t>Interpretujte tento výsledek.</t>
  </si>
  <si>
    <t xml:space="preserve">Pak </t>
  </si>
  <si>
    <t>Podle Studentova rozložení lze postupovat nalezením minima ve sloupci rozdílů v následující tabulce.</t>
  </si>
  <si>
    <t>=c43/ODMOCNINA(29)*TINV(0,05;29)</t>
  </si>
  <si>
    <t>=c23/odmocnina(9)*tinv(0,10;9)</t>
  </si>
  <si>
    <t>=c23/odmocnina(9)*tinv(0, 5;9)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</si>
</sst>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000000"/>
    <numFmt numFmtId="171" formatCode="0.000000"/>
    <numFmt numFmtId="172" formatCode="0.0"/>
  </numFmts>
  <fonts count="2">
    <font>
      <sz val="8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 quotePrefix="1">
      <alignment/>
    </xf>
    <xf numFmtId="0" fontId="0" fillId="3" borderId="4" xfId="0" applyFill="1" applyBorder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2" fontId="0" fillId="3" borderId="4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5" borderId="5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4" borderId="0" xfId="0" applyFill="1" applyAlignment="1" quotePrefix="1">
      <alignment horizontal="center"/>
    </xf>
    <xf numFmtId="0" fontId="0" fillId="4" borderId="0" xfId="0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10</xdr:row>
      <xdr:rowOff>19050</xdr:rowOff>
    </xdr:from>
    <xdr:to>
      <xdr:col>6</xdr:col>
      <xdr:colOff>314325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71925" y="1495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10</xdr:row>
      <xdr:rowOff>9525</xdr:rowOff>
    </xdr:from>
    <xdr:to>
      <xdr:col>7</xdr:col>
      <xdr:colOff>295275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4562475" y="1485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66675</xdr:rowOff>
    </xdr:from>
    <xdr:to>
      <xdr:col>6</xdr:col>
      <xdr:colOff>304800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57600" y="1695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57150</xdr:rowOff>
    </xdr:from>
    <xdr:to>
      <xdr:col>8</xdr:col>
      <xdr:colOff>0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4562475" y="1685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27</xdr:row>
      <xdr:rowOff>19050</xdr:rowOff>
    </xdr:from>
    <xdr:to>
      <xdr:col>6</xdr:col>
      <xdr:colOff>314325</xdr:colOff>
      <xdr:row>28</xdr:row>
      <xdr:rowOff>85725</xdr:rowOff>
    </xdr:to>
    <xdr:sp>
      <xdr:nvSpPr>
        <xdr:cNvPr id="5" name="Line 5"/>
        <xdr:cNvSpPr>
          <a:spLocks/>
        </xdr:cNvSpPr>
      </xdr:nvSpPr>
      <xdr:spPr>
        <a:xfrm>
          <a:off x="3971925" y="40195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27</xdr:row>
      <xdr:rowOff>9525</xdr:rowOff>
    </xdr:from>
    <xdr:to>
      <xdr:col>7</xdr:col>
      <xdr:colOff>295275</xdr:colOff>
      <xdr:row>28</xdr:row>
      <xdr:rowOff>76200</xdr:rowOff>
    </xdr:to>
    <xdr:sp>
      <xdr:nvSpPr>
        <xdr:cNvPr id="6" name="Line 6"/>
        <xdr:cNvSpPr>
          <a:spLocks/>
        </xdr:cNvSpPr>
      </xdr:nvSpPr>
      <xdr:spPr>
        <a:xfrm>
          <a:off x="45624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66675</xdr:rowOff>
    </xdr:from>
    <xdr:to>
      <xdr:col>6</xdr:col>
      <xdr:colOff>304800</xdr:colOff>
      <xdr:row>28</xdr:row>
      <xdr:rowOff>66675</xdr:rowOff>
    </xdr:to>
    <xdr:sp>
      <xdr:nvSpPr>
        <xdr:cNvPr id="7" name="Line 7"/>
        <xdr:cNvSpPr>
          <a:spLocks/>
        </xdr:cNvSpPr>
      </xdr:nvSpPr>
      <xdr:spPr>
        <a:xfrm flipH="1">
          <a:off x="3657600" y="4219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28</xdr:row>
      <xdr:rowOff>57150</xdr:rowOff>
    </xdr:from>
    <xdr:to>
      <xdr:col>8</xdr:col>
      <xdr:colOff>0</xdr:colOff>
      <xdr:row>28</xdr:row>
      <xdr:rowOff>57150</xdr:rowOff>
    </xdr:to>
    <xdr:sp>
      <xdr:nvSpPr>
        <xdr:cNvPr id="8" name="Line 8"/>
        <xdr:cNvSpPr>
          <a:spLocks/>
        </xdr:cNvSpPr>
      </xdr:nvSpPr>
      <xdr:spPr>
        <a:xfrm>
          <a:off x="4562475" y="4210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11</xdr:col>
      <xdr:colOff>9525</xdr:colOff>
      <xdr:row>13</xdr:row>
      <xdr:rowOff>66675</xdr:rowOff>
    </xdr:to>
    <xdr:sp>
      <xdr:nvSpPr>
        <xdr:cNvPr id="9" name="Line 9"/>
        <xdr:cNvSpPr>
          <a:spLocks/>
        </xdr:cNvSpPr>
      </xdr:nvSpPr>
      <xdr:spPr>
        <a:xfrm>
          <a:off x="142875" y="1990725"/>
          <a:ext cx="657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</xdr:colOff>
      <xdr:row>31</xdr:row>
      <xdr:rowOff>66675</xdr:rowOff>
    </xdr:from>
    <xdr:to>
      <xdr:col>10</xdr:col>
      <xdr:colOff>590550</xdr:colOff>
      <xdr:row>31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4775" y="466725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47</xdr:row>
      <xdr:rowOff>9525</xdr:rowOff>
    </xdr:from>
    <xdr:to>
      <xdr:col>6</xdr:col>
      <xdr:colOff>352425</xdr:colOff>
      <xdr:row>48</xdr:row>
      <xdr:rowOff>57150</xdr:rowOff>
    </xdr:to>
    <xdr:sp>
      <xdr:nvSpPr>
        <xdr:cNvPr id="11" name="Line 13"/>
        <xdr:cNvSpPr>
          <a:spLocks/>
        </xdr:cNvSpPr>
      </xdr:nvSpPr>
      <xdr:spPr>
        <a:xfrm flipV="1">
          <a:off x="3886200" y="6991350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390525</xdr:colOff>
      <xdr:row>46</xdr:row>
      <xdr:rowOff>142875</xdr:rowOff>
    </xdr:from>
    <xdr:to>
      <xdr:col>7</xdr:col>
      <xdr:colOff>428625</xdr:colOff>
      <xdr:row>48</xdr:row>
      <xdr:rowOff>66675</xdr:rowOff>
    </xdr:to>
    <xdr:sp>
      <xdr:nvSpPr>
        <xdr:cNvPr id="12" name="Line 14"/>
        <xdr:cNvSpPr>
          <a:spLocks/>
        </xdr:cNvSpPr>
      </xdr:nvSpPr>
      <xdr:spPr>
        <a:xfrm flipH="1" flipV="1">
          <a:off x="4657725" y="6972300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showGridLines="0" tabSelected="1" workbookViewId="0" topLeftCell="A1">
      <selection activeCell="J3" sqref="J3"/>
    </sheetView>
  </sheetViews>
  <sheetFormatPr defaultColWidth="9.140625" defaultRowHeight="12"/>
  <sheetData>
    <row r="1" ht="11.25">
      <c r="G1" t="s">
        <v>1</v>
      </c>
    </row>
    <row r="3" ht="11.25">
      <c r="B3" s="14" t="s">
        <v>2</v>
      </c>
    </row>
    <row r="4" ht="11.25">
      <c r="B4" s="14" t="s">
        <v>3</v>
      </c>
    </row>
    <row r="5" ht="11.25">
      <c r="B5" s="14" t="s">
        <v>4</v>
      </c>
    </row>
    <row r="7" spans="3:11" ht="11.25">
      <c r="C7" s="1" t="s">
        <v>5</v>
      </c>
      <c r="D7">
        <v>995.6</v>
      </c>
      <c r="F7" s="7" t="s">
        <v>6</v>
      </c>
      <c r="G7">
        <f>s/SQRT(249)*NORMSINV(0.975)</f>
        <v>1.4415583144938466</v>
      </c>
      <c r="H7" s="28" t="s">
        <v>10</v>
      </c>
      <c r="I7" s="28"/>
      <c r="J7" s="28"/>
      <c r="K7" s="28"/>
    </row>
    <row r="8" spans="3:8" ht="12" thickBot="1">
      <c r="C8" s="1" t="s">
        <v>13</v>
      </c>
      <c r="D8">
        <v>134.7</v>
      </c>
      <c r="H8" s="3"/>
    </row>
    <row r="9" spans="3:9" ht="12" thickBot="1">
      <c r="C9" s="1" t="s">
        <v>9</v>
      </c>
      <c r="D9" s="9">
        <f>SQRT(D8)</f>
        <v>11.606032913963324</v>
      </c>
      <c r="F9" s="30" t="s">
        <v>0</v>
      </c>
      <c r="G9" s="31"/>
      <c r="H9" s="31"/>
      <c r="I9" s="32"/>
    </row>
    <row r="10" spans="6:9" ht="12" thickBot="1">
      <c r="F10" s="4" t="s">
        <v>7</v>
      </c>
      <c r="G10" s="6">
        <f>D7-G7</f>
        <v>994.1584416855062</v>
      </c>
      <c r="H10" s="6">
        <f>D7+G7</f>
        <v>997.0415583144938</v>
      </c>
      <c r="I10" s="5" t="s">
        <v>8</v>
      </c>
    </row>
    <row r="12" spans="6:9" ht="11.25">
      <c r="F12" s="1" t="s">
        <v>11</v>
      </c>
      <c r="I12" s="1" t="s">
        <v>12</v>
      </c>
    </row>
    <row r="15" ht="11.25">
      <c r="G15" t="s">
        <v>20</v>
      </c>
    </row>
    <row r="18" spans="2:11" ht="11.25">
      <c r="B18" s="14" t="s">
        <v>14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1.25">
      <c r="B19" s="23">
        <v>152</v>
      </c>
      <c r="C19" s="23">
        <v>156</v>
      </c>
      <c r="D19" s="23">
        <v>148</v>
      </c>
      <c r="E19" s="23">
        <v>153</v>
      </c>
      <c r="F19" s="23">
        <v>150</v>
      </c>
      <c r="G19" s="23">
        <v>156</v>
      </c>
      <c r="H19" s="23">
        <v>140</v>
      </c>
      <c r="I19" s="23">
        <v>155</v>
      </c>
      <c r="J19" s="23">
        <v>145</v>
      </c>
      <c r="K19" s="23">
        <v>148</v>
      </c>
    </row>
    <row r="20" spans="2:11" ht="11.25">
      <c r="B20" s="14" t="s">
        <v>15</v>
      </c>
      <c r="C20" s="22"/>
      <c r="D20" s="22"/>
      <c r="E20" s="22"/>
      <c r="F20" s="22"/>
      <c r="G20" s="22"/>
      <c r="H20" s="22"/>
      <c r="I20" s="22"/>
      <c r="J20" s="22"/>
      <c r="K20" s="22"/>
    </row>
    <row r="22" spans="2:11" ht="11.25">
      <c r="B22" s="1" t="s">
        <v>5</v>
      </c>
      <c r="C22" s="1">
        <f>AVERAGE(B19:K19)</f>
        <v>150.3</v>
      </c>
      <c r="D22" s="3" t="s">
        <v>16</v>
      </c>
      <c r="F22" s="29" t="s">
        <v>18</v>
      </c>
      <c r="G22" s="29"/>
      <c r="H22">
        <f>C23/SQRT(9)*TINV(0.1,9)</f>
        <v>3.0065287350274836</v>
      </c>
      <c r="I22" s="28" t="s">
        <v>44</v>
      </c>
      <c r="J22" s="28"/>
      <c r="K22" s="28"/>
    </row>
    <row r="23" spans="2:11" ht="11.25">
      <c r="B23" s="1" t="s">
        <v>9</v>
      </c>
      <c r="C23" s="11">
        <f>STDEVP(B19:K19)</f>
        <v>4.920365840057018</v>
      </c>
      <c r="D23" s="3" t="s">
        <v>17</v>
      </c>
      <c r="F23" s="29" t="s">
        <v>19</v>
      </c>
      <c r="G23" s="29"/>
      <c r="H23">
        <f>C23/SQRT(9)*TINV(0.05,9)</f>
        <v>3.710213601972586</v>
      </c>
      <c r="I23" s="28" t="s">
        <v>45</v>
      </c>
      <c r="J23" s="28"/>
      <c r="K23" s="28"/>
    </row>
    <row r="24" ht="12" thickBot="1"/>
    <row r="25" spans="6:9" ht="12" thickBot="1">
      <c r="F25" s="30" t="s">
        <v>0</v>
      </c>
      <c r="G25" s="31"/>
      <c r="H25" s="31"/>
      <c r="I25" s="32"/>
    </row>
    <row r="26" spans="5:9" ht="12" thickBot="1">
      <c r="E26" s="9">
        <v>0.9</v>
      </c>
      <c r="F26" s="4" t="s">
        <v>7</v>
      </c>
      <c r="G26" s="10">
        <f>C22-H22</f>
        <v>147.29347126497254</v>
      </c>
      <c r="H26" s="10">
        <f>C22+H22</f>
        <v>153.30652873502748</v>
      </c>
      <c r="I26" s="5" t="s">
        <v>8</v>
      </c>
    </row>
    <row r="27" spans="5:9" ht="12" thickBot="1">
      <c r="E27">
        <v>0.95</v>
      </c>
      <c r="F27" s="4" t="s">
        <v>7</v>
      </c>
      <c r="G27" s="10">
        <f>C22-H23</f>
        <v>146.58978639802743</v>
      </c>
      <c r="H27" s="10">
        <f>C22+H23</f>
        <v>154.0102136019726</v>
      </c>
      <c r="I27" s="5" t="s">
        <v>8</v>
      </c>
    </row>
    <row r="29" spans="6:9" ht="11.25">
      <c r="F29" s="1" t="s">
        <v>11</v>
      </c>
      <c r="I29" s="1" t="s">
        <v>12</v>
      </c>
    </row>
    <row r="34" ht="11.25">
      <c r="G34" t="s">
        <v>21</v>
      </c>
    </row>
    <row r="36" spans="1:2" ht="11.25">
      <c r="A36" s="24"/>
      <c r="B36" s="25" t="s">
        <v>22</v>
      </c>
    </row>
    <row r="37" spans="1:2" ht="11.25">
      <c r="A37" s="26"/>
      <c r="B37" s="25" t="s">
        <v>23</v>
      </c>
    </row>
    <row r="38" spans="1:2" ht="11.25">
      <c r="A38" s="27" t="s">
        <v>26</v>
      </c>
      <c r="B38" s="25" t="s">
        <v>24</v>
      </c>
    </row>
    <row r="39" spans="1:2" ht="11.25">
      <c r="A39" s="27" t="s">
        <v>27</v>
      </c>
      <c r="B39" s="25" t="s">
        <v>25</v>
      </c>
    </row>
    <row r="41" spans="1:11" ht="11.25">
      <c r="A41" t="s">
        <v>28</v>
      </c>
      <c r="B41" s="1" t="s">
        <v>5</v>
      </c>
      <c r="C41" s="1">
        <v>286.4</v>
      </c>
      <c r="F41" s="7" t="s">
        <v>6</v>
      </c>
      <c r="G41">
        <f>C43/SQRT(29)*TINV(0.05,29)</f>
        <v>4.177685647129743</v>
      </c>
      <c r="H41" s="28" t="s">
        <v>43</v>
      </c>
      <c r="I41" s="28"/>
      <c r="J41" s="28"/>
      <c r="K41" s="28"/>
    </row>
    <row r="42" spans="2:3" ht="12" thickBot="1">
      <c r="B42" s="1" t="s">
        <v>13</v>
      </c>
      <c r="C42" s="1">
        <v>121</v>
      </c>
    </row>
    <row r="43" spans="2:9" ht="12" thickBot="1">
      <c r="B43" s="1" t="s">
        <v>9</v>
      </c>
      <c r="C43" s="1">
        <f>SQRT(C42)</f>
        <v>11</v>
      </c>
      <c r="F43" s="30" t="s">
        <v>34</v>
      </c>
      <c r="G43" s="31"/>
      <c r="H43" s="31"/>
      <c r="I43" s="32"/>
    </row>
    <row r="44" spans="6:9" ht="12" thickBot="1">
      <c r="F44" s="4" t="s">
        <v>7</v>
      </c>
      <c r="G44" s="10">
        <f>C41-G41</f>
        <v>282.2223143528702</v>
      </c>
      <c r="H44" s="10">
        <f>C41+G41</f>
        <v>290.5776856471297</v>
      </c>
      <c r="I44" s="5" t="s">
        <v>8</v>
      </c>
    </row>
    <row r="45" ht="12" thickBot="1"/>
    <row r="46" spans="6:9" ht="12" thickBot="1">
      <c r="F46" s="30" t="s">
        <v>35</v>
      </c>
      <c r="G46" s="31"/>
      <c r="H46" s="31"/>
      <c r="I46" s="32"/>
    </row>
    <row r="47" spans="6:9" ht="12" thickBot="1">
      <c r="F47" s="4" t="s">
        <v>7</v>
      </c>
      <c r="G47" s="10">
        <f>30*C42/CHIINV(0.025,29)</f>
        <v>79.39235619419752</v>
      </c>
      <c r="H47" s="10">
        <f>30*C42/CHIINV(0.975,29)</f>
        <v>226.20949457550458</v>
      </c>
      <c r="I47" s="5" t="s">
        <v>8</v>
      </c>
    </row>
    <row r="54" spans="1:4" ht="12">
      <c r="A54" t="s">
        <v>29</v>
      </c>
      <c r="B54" s="33" t="s">
        <v>30</v>
      </c>
      <c r="C54" s="33"/>
      <c r="D54" t="s">
        <v>31</v>
      </c>
    </row>
    <row r="56" ht="12.75" thickBot="1"/>
    <row r="57" spans="4:5" ht="12.75" thickBot="1">
      <c r="D57" s="12" t="s">
        <v>32</v>
      </c>
      <c r="E57" s="13">
        <f>(11*1.96/2)^2</f>
        <v>116.20839999999998</v>
      </c>
    </row>
    <row r="59" ht="11.25">
      <c r="C59" t="s">
        <v>33</v>
      </c>
    </row>
    <row r="60" ht="12" thickBot="1">
      <c r="B60" t="s">
        <v>42</v>
      </c>
    </row>
    <row r="61" spans="6:8" ht="12" thickBot="1">
      <c r="F61" t="s">
        <v>41</v>
      </c>
      <c r="G61" s="12" t="s">
        <v>32</v>
      </c>
      <c r="H61" s="13">
        <v>120</v>
      </c>
    </row>
    <row r="62" spans="2:4" ht="12" thickBot="1">
      <c r="B62" s="19" t="s">
        <v>37</v>
      </c>
      <c r="C62" s="20" t="s">
        <v>38</v>
      </c>
      <c r="D62" s="21" t="s">
        <v>39</v>
      </c>
    </row>
    <row r="63" spans="2:7" ht="11.25">
      <c r="B63" s="17">
        <v>30</v>
      </c>
      <c r="C63" s="18">
        <f aca="true" t="shared" si="0" ref="C63:C122">1+(11/2*TINV(0.05,B63-1))^2</f>
        <v>127.53466590519547</v>
      </c>
      <c r="D63" s="18">
        <f aca="true" t="shared" si="1" ref="D63:D122">ABS(C63-B63)</f>
        <v>97.53466590519547</v>
      </c>
      <c r="G63" s="14" t="s">
        <v>40</v>
      </c>
    </row>
    <row r="64" spans="2:4" ht="11.25">
      <c r="B64" s="8">
        <v>31</v>
      </c>
      <c r="C64" s="2">
        <f t="shared" si="0"/>
        <v>127.16902191263979</v>
      </c>
      <c r="D64" s="2">
        <f t="shared" si="1"/>
        <v>96.16902191263979</v>
      </c>
    </row>
    <row r="65" spans="2:4" ht="11.25">
      <c r="B65" s="8">
        <v>32</v>
      </c>
      <c r="C65" s="2">
        <f t="shared" si="0"/>
        <v>126.82835573390098</v>
      </c>
      <c r="D65" s="2">
        <f t="shared" si="1"/>
        <v>94.82835573390098</v>
      </c>
    </row>
    <row r="66" spans="2:4" ht="11.25">
      <c r="B66" s="8">
        <v>33</v>
      </c>
      <c r="C66" s="2">
        <f t="shared" si="0"/>
        <v>126.51019661676128</v>
      </c>
      <c r="D66" s="2">
        <f t="shared" si="1"/>
        <v>93.51019661676128</v>
      </c>
    </row>
    <row r="67" spans="2:4" ht="11.25">
      <c r="B67" s="8">
        <v>34</v>
      </c>
      <c r="C67" s="2">
        <f t="shared" si="0"/>
        <v>126.21238673161278</v>
      </c>
      <c r="D67" s="2">
        <f t="shared" si="1"/>
        <v>92.21238673161278</v>
      </c>
    </row>
    <row r="68" spans="2:4" ht="11.25">
      <c r="B68" s="8">
        <v>35</v>
      </c>
      <c r="C68" s="2">
        <f t="shared" si="0"/>
        <v>125.93303539472882</v>
      </c>
      <c r="D68" s="2">
        <f t="shared" si="1"/>
        <v>90.93303539472882</v>
      </c>
    </row>
    <row r="69" spans="2:4" ht="11.25">
      <c r="B69" s="8">
        <v>36</v>
      </c>
      <c r="C69" s="2">
        <f t="shared" si="0"/>
        <v>125.67047898806818</v>
      </c>
      <c r="D69" s="2">
        <f t="shared" si="1"/>
        <v>89.67047898806818</v>
      </c>
    </row>
    <row r="70" spans="2:4" ht="11.25">
      <c r="B70" s="8">
        <v>37</v>
      </c>
      <c r="C70" s="2">
        <f t="shared" si="0"/>
        <v>125.4232478815274</v>
      </c>
      <c r="D70" s="2">
        <f t="shared" si="1"/>
        <v>88.4232478815274</v>
      </c>
    </row>
    <row r="71" spans="2:4" ht="11.25">
      <c r="B71" s="8">
        <v>38</v>
      </c>
      <c r="C71" s="2">
        <f t="shared" si="0"/>
        <v>125.19003897130746</v>
      </c>
      <c r="D71" s="2">
        <f t="shared" si="1"/>
        <v>87.19003897130746</v>
      </c>
    </row>
    <row r="72" spans="2:4" ht="11.25">
      <c r="B72" s="8">
        <v>39</v>
      </c>
      <c r="C72" s="2">
        <f t="shared" si="0"/>
        <v>124.96969275300192</v>
      </c>
      <c r="D72" s="2">
        <f t="shared" si="1"/>
        <v>85.96969275300192</v>
      </c>
    </row>
    <row r="73" spans="2:4" ht="11.25">
      <c r="B73" s="8">
        <v>40</v>
      </c>
      <c r="C73" s="2">
        <f t="shared" si="0"/>
        <v>124.76117407951223</v>
      </c>
      <c r="D73" s="2">
        <f t="shared" si="1"/>
        <v>84.76117407951223</v>
      </c>
    </row>
    <row r="74" spans="2:4" ht="11.25">
      <c r="B74" s="8">
        <v>41</v>
      </c>
      <c r="C74" s="2">
        <f t="shared" si="0"/>
        <v>124.5635559311382</v>
      </c>
      <c r="D74" s="2">
        <f t="shared" si="1"/>
        <v>83.5635559311382</v>
      </c>
    </row>
    <row r="75" spans="2:4" ht="11.25">
      <c r="B75" s="8">
        <v>42</v>
      </c>
      <c r="C75" s="2">
        <f t="shared" si="0"/>
        <v>124.37600566190346</v>
      </c>
      <c r="D75" s="2">
        <f t="shared" si="1"/>
        <v>82.37600566190346</v>
      </c>
    </row>
    <row r="76" spans="2:4" ht="11.25">
      <c r="B76" s="8">
        <v>43</v>
      </c>
      <c r="C76" s="2">
        <f t="shared" si="0"/>
        <v>124.19777329241523</v>
      </c>
      <c r="D76" s="2">
        <f t="shared" si="1"/>
        <v>81.19777329241523</v>
      </c>
    </row>
    <row r="77" spans="2:4" ht="11.25">
      <c r="B77" s="8">
        <v>44</v>
      </c>
      <c r="C77" s="2">
        <f t="shared" si="0"/>
        <v>124.02818150270417</v>
      </c>
      <c r="D77" s="2">
        <f t="shared" si="1"/>
        <v>80.02818150270417</v>
      </c>
    </row>
    <row r="78" spans="2:4" ht="11.25">
      <c r="B78" s="8">
        <v>45</v>
      </c>
      <c r="C78" s="2">
        <f t="shared" si="0"/>
        <v>123.866617043935</v>
      </c>
      <c r="D78" s="2">
        <f t="shared" si="1"/>
        <v>78.866617043935</v>
      </c>
    </row>
    <row r="79" spans="2:4" ht="11.25">
      <c r="B79" s="8">
        <v>46</v>
      </c>
      <c r="C79" s="2">
        <f t="shared" si="0"/>
        <v>123.71252333976724</v>
      </c>
      <c r="D79" s="2">
        <f t="shared" si="1"/>
        <v>77.71252333976724</v>
      </c>
    </row>
    <row r="80" spans="2:4" ht="11.25">
      <c r="B80" s="8">
        <v>47</v>
      </c>
      <c r="C80" s="2">
        <f t="shared" si="0"/>
        <v>123.56539408951221</v>
      </c>
      <c r="D80" s="2">
        <f t="shared" si="1"/>
        <v>76.56539408951221</v>
      </c>
    </row>
    <row r="81" spans="2:4" ht="11.25">
      <c r="B81" s="8">
        <v>48</v>
      </c>
      <c r="C81" s="2">
        <f t="shared" si="0"/>
        <v>123.42476771837217</v>
      </c>
      <c r="D81" s="2">
        <f t="shared" si="1"/>
        <v>75.42476771837217</v>
      </c>
    </row>
    <row r="82" spans="2:4" ht="11.25">
      <c r="B82" s="8">
        <v>49</v>
      </c>
      <c r="C82" s="2">
        <f t="shared" si="0"/>
        <v>123.29022254672056</v>
      </c>
      <c r="D82" s="2">
        <f t="shared" si="1"/>
        <v>74.29022254672056</v>
      </c>
    </row>
    <row r="83" spans="2:4" ht="11.25">
      <c r="B83" s="8">
        <v>50</v>
      </c>
      <c r="C83" s="2">
        <f t="shared" si="0"/>
        <v>123.16137257212046</v>
      </c>
      <c r="D83" s="2">
        <f t="shared" si="1"/>
        <v>73.16137257212046</v>
      </c>
    </row>
    <row r="84" spans="2:4" ht="11.25">
      <c r="B84" s="8">
        <v>51</v>
      </c>
      <c r="C84" s="2">
        <f t="shared" si="0"/>
        <v>123.03786377524177</v>
      </c>
      <c r="D84" s="2">
        <f t="shared" si="1"/>
        <v>72.03786377524177</v>
      </c>
    </row>
    <row r="85" spans="2:4" ht="11.25">
      <c r="B85" s="8">
        <v>52</v>
      </c>
      <c r="C85" s="2">
        <f t="shared" si="0"/>
        <v>122.91937087536307</v>
      </c>
      <c r="D85" s="2">
        <f t="shared" si="1"/>
        <v>70.91937087536307</v>
      </c>
    </row>
    <row r="86" spans="2:4" ht="11.25">
      <c r="B86" s="8">
        <v>53</v>
      </c>
      <c r="C86" s="2">
        <f t="shared" si="0"/>
        <v>122.80559447288714</v>
      </c>
      <c r="D86" s="2">
        <f t="shared" si="1"/>
        <v>69.80559447288714</v>
      </c>
    </row>
    <row r="87" spans="2:4" ht="11.25">
      <c r="B87" s="8">
        <v>54</v>
      </c>
      <c r="C87" s="2">
        <f t="shared" si="0"/>
        <v>122.6962585260725</v>
      </c>
      <c r="D87" s="2">
        <f t="shared" si="1"/>
        <v>68.6962585260725</v>
      </c>
    </row>
    <row r="88" spans="2:4" ht="11.25">
      <c r="B88" s="8">
        <v>55</v>
      </c>
      <c r="C88" s="2">
        <f t="shared" si="0"/>
        <v>122.59111244600791</v>
      </c>
      <c r="D88" s="2">
        <f t="shared" si="1"/>
        <v>67.59111244600791</v>
      </c>
    </row>
    <row r="89" spans="2:4" ht="11.25">
      <c r="B89" s="8">
        <v>56</v>
      </c>
      <c r="C89" s="2">
        <f t="shared" si="0"/>
        <v>122.48991198953891</v>
      </c>
      <c r="D89" s="2">
        <f t="shared" si="1"/>
        <v>66.48991198953891</v>
      </c>
    </row>
    <row r="90" spans="2:4" ht="11.25">
      <c r="B90" s="8">
        <v>57</v>
      </c>
      <c r="C90" s="2">
        <f t="shared" si="0"/>
        <v>122.3924428992687</v>
      </c>
      <c r="D90" s="2">
        <f t="shared" si="1"/>
        <v>65.3924428992687</v>
      </c>
    </row>
    <row r="91" spans="2:4" ht="11.25">
      <c r="B91" s="8">
        <v>58</v>
      </c>
      <c r="C91" s="2">
        <f t="shared" si="0"/>
        <v>122.29850258446027</v>
      </c>
      <c r="D91" s="2">
        <f t="shared" si="1"/>
        <v>64.29850258446027</v>
      </c>
    </row>
    <row r="92" spans="2:4" ht="11.25">
      <c r="B92" s="8">
        <v>59</v>
      </c>
      <c r="C92" s="2">
        <f t="shared" si="0"/>
        <v>122.20790285673178</v>
      </c>
      <c r="D92" s="2">
        <f t="shared" si="1"/>
        <v>63.20790285673178</v>
      </c>
    </row>
    <row r="93" spans="2:4" ht="11.25">
      <c r="B93" s="8">
        <v>60</v>
      </c>
      <c r="C93" s="2">
        <f t="shared" si="0"/>
        <v>122.12046867280645</v>
      </c>
      <c r="D93" s="2">
        <f t="shared" si="1"/>
        <v>62.12046867280645</v>
      </c>
    </row>
    <row r="94" spans="2:4" ht="11.25">
      <c r="B94" s="8">
        <v>61</v>
      </c>
      <c r="C94" s="2">
        <f t="shared" si="0"/>
        <v>122.03603700666818</v>
      </c>
      <c r="D94" s="2">
        <f t="shared" si="1"/>
        <v>61.03603700666818</v>
      </c>
    </row>
    <row r="95" spans="2:4" ht="11.25">
      <c r="B95" s="8">
        <v>62</v>
      </c>
      <c r="C95" s="2">
        <f t="shared" si="0"/>
        <v>121.95445583586452</v>
      </c>
      <c r="D95" s="2">
        <f t="shared" si="1"/>
        <v>59.95445583586452</v>
      </c>
    </row>
    <row r="96" spans="2:4" ht="11.25">
      <c r="B96" s="8">
        <v>63</v>
      </c>
      <c r="C96" s="2">
        <f t="shared" si="0"/>
        <v>121.875583228706</v>
      </c>
      <c r="D96" s="2">
        <f t="shared" si="1"/>
        <v>58.875583228706006</v>
      </c>
    </row>
    <row r="97" spans="2:4" ht="11.25">
      <c r="B97" s="8">
        <v>64</v>
      </c>
      <c r="C97" s="2">
        <f t="shared" si="0"/>
        <v>121.79928652082921</v>
      </c>
      <c r="D97" s="2">
        <f t="shared" si="1"/>
        <v>57.79928652082921</v>
      </c>
    </row>
    <row r="98" spans="2:4" ht="11.25">
      <c r="B98" s="8">
        <v>65</v>
      </c>
      <c r="C98" s="2">
        <f t="shared" si="0"/>
        <v>121.7254415710782</v>
      </c>
      <c r="D98" s="2">
        <f t="shared" si="1"/>
        <v>56.72544157107821</v>
      </c>
    </row>
    <row r="99" spans="2:4" ht="11.25">
      <c r="B99" s="8">
        <v>66</v>
      </c>
      <c r="C99" s="2">
        <f t="shared" si="0"/>
        <v>121.65393208796681</v>
      </c>
      <c r="D99" s="2">
        <f t="shared" si="1"/>
        <v>55.65393208796681</v>
      </c>
    </row>
    <row r="100" spans="2:4" ht="11.25">
      <c r="B100" s="8">
        <v>67</v>
      </c>
      <c r="C100" s="2">
        <f t="shared" si="0"/>
        <v>121.5846490189693</v>
      </c>
      <c r="D100" s="2">
        <f t="shared" si="1"/>
        <v>54.5846490189693</v>
      </c>
    </row>
    <row r="101" spans="2:4" ht="11.25">
      <c r="B101" s="8">
        <v>68</v>
      </c>
      <c r="C101" s="2">
        <f t="shared" si="0"/>
        <v>121.51748999598469</v>
      </c>
      <c r="D101" s="2">
        <f t="shared" si="1"/>
        <v>53.51748999598469</v>
      </c>
    </row>
    <row r="102" spans="2:4" ht="11.25">
      <c r="B102" s="8">
        <v>69</v>
      </c>
      <c r="C102" s="2">
        <f t="shared" si="0"/>
        <v>121.45235883096734</v>
      </c>
      <c r="D102" s="2">
        <f t="shared" si="1"/>
        <v>52.45235883096734</v>
      </c>
    </row>
    <row r="103" spans="2:4" ht="11.25">
      <c r="B103" s="8">
        <v>70</v>
      </c>
      <c r="C103" s="2">
        <f t="shared" si="0"/>
        <v>121.38916505657537</v>
      </c>
      <c r="D103" s="2">
        <f t="shared" si="1"/>
        <v>51.389165056575365</v>
      </c>
    </row>
    <row r="104" spans="2:4" ht="11.25">
      <c r="B104" s="8">
        <v>71</v>
      </c>
      <c r="C104" s="2">
        <f t="shared" si="0"/>
        <v>121.32782350714325</v>
      </c>
      <c r="D104" s="2">
        <f t="shared" si="1"/>
        <v>50.32782350714325</v>
      </c>
    </row>
    <row r="105" spans="2:4" ht="11.25">
      <c r="B105" s="8">
        <v>72</v>
      </c>
      <c r="C105" s="2">
        <f t="shared" si="0"/>
        <v>121.26825393599024</v>
      </c>
      <c r="D105" s="2">
        <f t="shared" si="1"/>
        <v>49.268253935990245</v>
      </c>
    </row>
    <row r="106" spans="2:4" ht="11.25">
      <c r="B106" s="8">
        <v>73</v>
      </c>
      <c r="C106" s="2">
        <f t="shared" si="0"/>
        <v>121.21038066537295</v>
      </c>
      <c r="D106" s="2">
        <f t="shared" si="1"/>
        <v>48.21038066537295</v>
      </c>
    </row>
    <row r="107" spans="2:4" ht="11.25">
      <c r="B107" s="8">
        <v>74</v>
      </c>
      <c r="C107" s="2">
        <f t="shared" si="0"/>
        <v>121.15413226591637</v>
      </c>
      <c r="D107" s="2">
        <f t="shared" si="1"/>
        <v>47.154132265916374</v>
      </c>
    </row>
    <row r="108" spans="2:4" ht="11.25">
      <c r="B108" s="8">
        <v>75</v>
      </c>
      <c r="C108" s="2">
        <f t="shared" si="0"/>
        <v>121.09944126266812</v>
      </c>
      <c r="D108" s="2">
        <f t="shared" si="1"/>
        <v>46.09944126266812</v>
      </c>
    </row>
    <row r="109" spans="2:4" ht="11.25">
      <c r="B109" s="8">
        <v>76</v>
      </c>
      <c r="C109" s="2">
        <f t="shared" si="0"/>
        <v>121.04624386519964</v>
      </c>
      <c r="D109" s="2">
        <f t="shared" si="1"/>
        <v>45.04624386519964</v>
      </c>
    </row>
    <row r="110" spans="2:4" ht="11.25">
      <c r="B110" s="8">
        <v>77</v>
      </c>
      <c r="C110" s="2">
        <f t="shared" si="0"/>
        <v>120.99447971954467</v>
      </c>
      <c r="D110" s="2">
        <f t="shared" si="1"/>
        <v>43.99447971954467</v>
      </c>
    </row>
    <row r="111" spans="2:4" ht="11.25">
      <c r="B111" s="8">
        <v>78</v>
      </c>
      <c r="C111" s="2">
        <f t="shared" si="0"/>
        <v>120.94409167987443</v>
      </c>
      <c r="D111" s="2">
        <f t="shared" si="1"/>
        <v>42.94409167987443</v>
      </c>
    </row>
    <row r="112" spans="2:4" ht="11.25">
      <c r="B112" s="8">
        <v>79</v>
      </c>
      <c r="C112" s="2">
        <f t="shared" si="0"/>
        <v>120.89502559816567</v>
      </c>
      <c r="D112" s="2">
        <f t="shared" si="1"/>
        <v>41.895025598165674</v>
      </c>
    </row>
    <row r="113" spans="2:4" ht="11.25">
      <c r="B113" s="8">
        <v>80</v>
      </c>
      <c r="C113" s="2">
        <f t="shared" si="0"/>
        <v>120.84723013018628</v>
      </c>
      <c r="D113" s="2">
        <f t="shared" si="1"/>
        <v>40.847230130186276</v>
      </c>
    </row>
    <row r="114" spans="2:4" ht="11.25">
      <c r="B114" s="8">
        <v>81</v>
      </c>
      <c r="C114" s="2">
        <f t="shared" si="0"/>
        <v>120.80065655635232</v>
      </c>
      <c r="D114" s="2">
        <f t="shared" si="1"/>
        <v>39.80065655635232</v>
      </c>
    </row>
    <row r="115" spans="2:4" ht="11.25">
      <c r="B115" s="8">
        <v>82</v>
      </c>
      <c r="C115" s="2">
        <f t="shared" si="0"/>
        <v>120.75525861616926</v>
      </c>
      <c r="D115" s="2">
        <f t="shared" si="1"/>
        <v>38.75525861616926</v>
      </c>
    </row>
    <row r="116" spans="2:4" ht="11.25">
      <c r="B116" s="8">
        <v>83</v>
      </c>
      <c r="C116" s="2">
        <f t="shared" si="0"/>
        <v>120.71099235499175</v>
      </c>
      <c r="D116" s="2">
        <f t="shared" si="1"/>
        <v>37.710992354991745</v>
      </c>
    </row>
    <row r="117" spans="2:4" ht="11.25">
      <c r="B117" s="8">
        <v>84</v>
      </c>
      <c r="C117" s="2">
        <f t="shared" si="0"/>
        <v>120.6678159821865</v>
      </c>
      <c r="D117" s="2">
        <f t="shared" si="1"/>
        <v>36.6678159821865</v>
      </c>
    </row>
    <row r="118" spans="2:4" ht="11.25">
      <c r="B118" s="8">
        <v>85</v>
      </c>
      <c r="C118" s="2">
        <f t="shared" si="0"/>
        <v>120.62568973954586</v>
      </c>
      <c r="D118" s="2">
        <f t="shared" si="1"/>
        <v>35.62568973954586</v>
      </c>
    </row>
    <row r="119" spans="2:4" ht="11.25">
      <c r="B119" s="8">
        <v>86</v>
      </c>
      <c r="C119" s="2">
        <f t="shared" si="0"/>
        <v>120.58457577925296</v>
      </c>
      <c r="D119" s="2">
        <f t="shared" si="1"/>
        <v>34.58457577925296</v>
      </c>
    </row>
    <row r="120" spans="2:4" ht="11.25">
      <c r="B120" s="8">
        <v>87</v>
      </c>
      <c r="C120" s="2">
        <f t="shared" si="0"/>
        <v>120.54443805050266</v>
      </c>
      <c r="D120" s="2">
        <f t="shared" si="1"/>
        <v>33.54443805050266</v>
      </c>
    </row>
    <row r="121" spans="2:4" ht="11.25">
      <c r="B121" s="8">
        <v>88</v>
      </c>
      <c r="C121" s="2">
        <f t="shared" si="0"/>
        <v>120.50524219410156</v>
      </c>
      <c r="D121" s="2">
        <f t="shared" si="1"/>
        <v>32.505242194101555</v>
      </c>
    </row>
    <row r="122" spans="2:4" ht="11.25">
      <c r="B122" s="8">
        <v>89</v>
      </c>
      <c r="C122" s="2">
        <f t="shared" si="0"/>
        <v>120.46695544443472</v>
      </c>
      <c r="D122" s="2">
        <f t="shared" si="1"/>
        <v>31.466955444434717</v>
      </c>
    </row>
    <row r="123" spans="2:4" ht="11.25">
      <c r="B123" s="8">
        <v>90</v>
      </c>
      <c r="C123" s="2">
        <f aca="true" t="shared" si="2" ref="C123:C177">1+(11/2*TINV(0.05,B123-1))^2</f>
        <v>120.42954653810399</v>
      </c>
      <c r="D123" s="2">
        <f aca="true" t="shared" si="3" ref="D123:D177">ABS(C123-B123)</f>
        <v>30.429546538103992</v>
      </c>
    </row>
    <row r="124" spans="2:4" ht="11.25">
      <c r="B124" s="8">
        <v>91</v>
      </c>
      <c r="C124" s="2">
        <f t="shared" si="2"/>
        <v>120.39298562885975</v>
      </c>
      <c r="D124" s="2">
        <f t="shared" si="3"/>
        <v>29.392985628859748</v>
      </c>
    </row>
    <row r="125" spans="2:4" ht="11.25">
      <c r="B125" s="8">
        <v>92</v>
      </c>
      <c r="C125" s="2">
        <f t="shared" si="2"/>
        <v>120.35724420818062</v>
      </c>
      <c r="D125" s="2">
        <f t="shared" si="3"/>
        <v>28.357244208180617</v>
      </c>
    </row>
    <row r="126" spans="2:4" ht="11.25">
      <c r="B126" s="8">
        <v>93</v>
      </c>
      <c r="C126" s="2">
        <f t="shared" si="2"/>
        <v>120.32229503117642</v>
      </c>
      <c r="D126" s="2">
        <f t="shared" si="3"/>
        <v>27.322295031176424</v>
      </c>
    </row>
    <row r="127" spans="2:4" ht="11.25">
      <c r="B127" s="8">
        <v>94</v>
      </c>
      <c r="C127" s="2">
        <f t="shared" si="2"/>
        <v>120.28811204734994</v>
      </c>
      <c r="D127" s="2">
        <f t="shared" si="3"/>
        <v>26.28811204734994</v>
      </c>
    </row>
    <row r="128" spans="2:4" ht="11.25">
      <c r="B128" s="8">
        <v>95</v>
      </c>
      <c r="C128" s="2">
        <f t="shared" si="2"/>
        <v>120.2546703358452</v>
      </c>
      <c r="D128" s="2">
        <f t="shared" si="3"/>
        <v>25.254670335845205</v>
      </c>
    </row>
    <row r="129" spans="2:4" ht="11.25">
      <c r="B129" s="8">
        <v>96</v>
      </c>
      <c r="C129" s="2">
        <f t="shared" si="2"/>
        <v>120.22194604489393</v>
      </c>
      <c r="D129" s="2">
        <f t="shared" si="3"/>
        <v>24.221946044893926</v>
      </c>
    </row>
    <row r="130" spans="2:4" ht="11.25">
      <c r="B130" s="8">
        <v>97</v>
      </c>
      <c r="C130" s="2">
        <f t="shared" si="2"/>
        <v>120.18991633509091</v>
      </c>
      <c r="D130" s="2">
        <f t="shared" si="3"/>
        <v>23.189916335090913</v>
      </c>
    </row>
    <row r="131" spans="2:4" ht="11.25">
      <c r="B131" s="8">
        <v>98</v>
      </c>
      <c r="C131" s="2">
        <f t="shared" si="2"/>
        <v>120.15855932625549</v>
      </c>
      <c r="D131" s="2">
        <f t="shared" si="3"/>
        <v>22.158559326255485</v>
      </c>
    </row>
    <row r="132" spans="2:4" ht="11.25">
      <c r="B132" s="8">
        <v>99</v>
      </c>
      <c r="C132" s="2">
        <f t="shared" si="2"/>
        <v>120.12785404758968</v>
      </c>
      <c r="D132" s="2">
        <f t="shared" si="3"/>
        <v>21.12785404758968</v>
      </c>
    </row>
    <row r="133" spans="2:4" ht="11.25">
      <c r="B133" s="8">
        <v>100</v>
      </c>
      <c r="C133" s="2">
        <f t="shared" si="2"/>
        <v>120.097780390939</v>
      </c>
      <c r="D133" s="2">
        <f t="shared" si="3"/>
        <v>20.097780390938993</v>
      </c>
    </row>
    <row r="134" spans="2:4" ht="11.25">
      <c r="B134" s="8">
        <v>101</v>
      </c>
      <c r="C134" s="2">
        <f t="shared" si="2"/>
        <v>120.0683190668745</v>
      </c>
      <c r="D134" s="2">
        <f t="shared" si="3"/>
        <v>19.068319066874494</v>
      </c>
    </row>
    <row r="135" spans="2:4" ht="11.25">
      <c r="B135" s="8">
        <v>102</v>
      </c>
      <c r="C135" s="2">
        <f t="shared" si="2"/>
        <v>120.03945156345384</v>
      </c>
      <c r="D135" s="2">
        <f t="shared" si="3"/>
        <v>18.039451563453838</v>
      </c>
    </row>
    <row r="136" spans="2:4" ht="11.25">
      <c r="B136" s="8">
        <v>103</v>
      </c>
      <c r="C136" s="2">
        <f t="shared" si="2"/>
        <v>120.01116010745707</v>
      </c>
      <c r="D136" s="2">
        <f t="shared" si="3"/>
        <v>17.011160107457073</v>
      </c>
    </row>
    <row r="137" spans="2:4" ht="11.25">
      <c r="B137" s="8">
        <v>104</v>
      </c>
      <c r="C137" s="2">
        <f t="shared" si="2"/>
        <v>119.98342762785717</v>
      </c>
      <c r="D137" s="2">
        <f t="shared" si="3"/>
        <v>15.983427627857168</v>
      </c>
    </row>
    <row r="138" spans="2:4" ht="11.25">
      <c r="B138" s="8">
        <v>105</v>
      </c>
      <c r="C138" s="2">
        <f t="shared" si="2"/>
        <v>119.95623772155572</v>
      </c>
      <c r="D138" s="2">
        <f t="shared" si="3"/>
        <v>14.956237721555723</v>
      </c>
    </row>
    <row r="139" spans="2:4" ht="11.25">
      <c r="B139" s="8">
        <v>106</v>
      </c>
      <c r="C139" s="2">
        <f t="shared" si="2"/>
        <v>119.92957462095765</v>
      </c>
      <c r="D139" s="2">
        <f t="shared" si="3"/>
        <v>13.929574620957652</v>
      </c>
    </row>
    <row r="140" spans="2:4" ht="11.25">
      <c r="B140" s="8">
        <v>107</v>
      </c>
      <c r="C140" s="2">
        <f t="shared" si="2"/>
        <v>119.903423163554</v>
      </c>
      <c r="D140" s="2">
        <f t="shared" si="3"/>
        <v>12.903423163553995</v>
      </c>
    </row>
    <row r="141" spans="2:4" ht="11.25">
      <c r="B141" s="8">
        <v>108</v>
      </c>
      <c r="C141" s="2">
        <f t="shared" si="2"/>
        <v>119.87776876313417</v>
      </c>
      <c r="D141" s="2">
        <f t="shared" si="3"/>
        <v>11.87776876313417</v>
      </c>
    </row>
    <row r="142" spans="2:4" ht="11.25">
      <c r="B142" s="8">
        <v>109</v>
      </c>
      <c r="C142" s="2">
        <f t="shared" si="2"/>
        <v>119.85259738268381</v>
      </c>
      <c r="D142" s="2">
        <f t="shared" si="3"/>
        <v>10.852597382683811</v>
      </c>
    </row>
    <row r="143" spans="2:4" ht="11.25">
      <c r="B143" s="8">
        <v>110</v>
      </c>
      <c r="C143" s="2">
        <f t="shared" si="2"/>
        <v>119.82789550877295</v>
      </c>
      <c r="D143" s="2">
        <f t="shared" si="3"/>
        <v>9.827895508772954</v>
      </c>
    </row>
    <row r="144" spans="2:4" ht="11.25">
      <c r="B144" s="8">
        <v>111</v>
      </c>
      <c r="C144" s="2">
        <f t="shared" si="2"/>
        <v>119.80365012736921</v>
      </c>
      <c r="D144" s="2">
        <f t="shared" si="3"/>
        <v>8.80365012736921</v>
      </c>
    </row>
    <row r="145" spans="2:4" ht="11.25">
      <c r="B145" s="8">
        <v>112</v>
      </c>
      <c r="C145" s="2">
        <f t="shared" si="2"/>
        <v>119.77984870099903</v>
      </c>
      <c r="D145" s="2">
        <f t="shared" si="3"/>
        <v>7.779848700999025</v>
      </c>
    </row>
    <row r="146" spans="2:4" ht="11.25">
      <c r="B146" s="8">
        <v>113</v>
      </c>
      <c r="C146" s="2">
        <f t="shared" si="2"/>
        <v>119.75647914709594</v>
      </c>
      <c r="D146" s="2">
        <f t="shared" si="3"/>
        <v>6.756479147095945</v>
      </c>
    </row>
    <row r="147" spans="2:4" ht="11.25">
      <c r="B147" s="8">
        <v>114</v>
      </c>
      <c r="C147" s="2">
        <f t="shared" si="2"/>
        <v>119.73352981759264</v>
      </c>
      <c r="D147" s="2">
        <f t="shared" si="3"/>
        <v>5.73352981759264</v>
      </c>
    </row>
    <row r="148" spans="2:4" ht="11.25">
      <c r="B148" s="8">
        <v>115</v>
      </c>
      <c r="C148" s="2">
        <f t="shared" si="2"/>
        <v>119.71098947954427</v>
      </c>
      <c r="D148" s="2">
        <f t="shared" si="3"/>
        <v>4.710989479544267</v>
      </c>
    </row>
    <row r="149" spans="2:4" ht="11.25">
      <c r="B149" s="8">
        <v>116</v>
      </c>
      <c r="C149" s="2">
        <f t="shared" si="2"/>
        <v>119.68884729680491</v>
      </c>
      <c r="D149" s="2">
        <f t="shared" si="3"/>
        <v>3.6888472968049086</v>
      </c>
    </row>
    <row r="150" spans="2:4" ht="11.25">
      <c r="B150" s="8">
        <v>117</v>
      </c>
      <c r="C150" s="2">
        <f t="shared" si="2"/>
        <v>119.6670928126564</v>
      </c>
      <c r="D150" s="2">
        <f t="shared" si="3"/>
        <v>2.6670928126564064</v>
      </c>
    </row>
    <row r="151" spans="2:4" ht="11.25">
      <c r="B151" s="8">
        <v>118</v>
      </c>
      <c r="C151" s="2">
        <f t="shared" si="2"/>
        <v>119.64571593336005</v>
      </c>
      <c r="D151" s="2">
        <f t="shared" si="3"/>
        <v>1.6457159333600515</v>
      </c>
    </row>
    <row r="152" spans="2:4" ht="11.25">
      <c r="B152" s="8">
        <v>119</v>
      </c>
      <c r="C152" s="2">
        <f t="shared" si="2"/>
        <v>119.62471217484068</v>
      </c>
      <c r="D152" s="2">
        <f t="shared" si="3"/>
        <v>0.6247121748406812</v>
      </c>
    </row>
    <row r="153" spans="2:5" ht="11.25">
      <c r="B153" s="15">
        <v>120</v>
      </c>
      <c r="C153" s="16">
        <f t="shared" si="2"/>
        <v>119.60406165648949</v>
      </c>
      <c r="D153" s="16">
        <f t="shared" si="3"/>
        <v>0.39593834351050816</v>
      </c>
      <c r="E153" s="1" t="s">
        <v>36</v>
      </c>
    </row>
    <row r="154" spans="2:4" ht="11.25">
      <c r="B154" s="8">
        <v>121</v>
      </c>
      <c r="C154" s="2">
        <f t="shared" si="2"/>
        <v>119.58376048704973</v>
      </c>
      <c r="D154" s="2">
        <f t="shared" si="3"/>
        <v>1.4162395129502698</v>
      </c>
    </row>
    <row r="155" spans="2:4" ht="11.25">
      <c r="B155" s="8">
        <v>122</v>
      </c>
      <c r="C155" s="2">
        <f t="shared" si="2"/>
        <v>119.56379987629356</v>
      </c>
      <c r="D155" s="2">
        <f t="shared" si="3"/>
        <v>2.436200123706442</v>
      </c>
    </row>
    <row r="156" spans="2:4" ht="11.25">
      <c r="B156" s="8">
        <v>123</v>
      </c>
      <c r="C156" s="2">
        <f t="shared" si="2"/>
        <v>119.54417132640157</v>
      </c>
      <c r="D156" s="2">
        <f t="shared" si="3"/>
        <v>3.4558286735984325</v>
      </c>
    </row>
    <row r="157" spans="2:4" ht="11.25">
      <c r="B157" s="8">
        <v>124</v>
      </c>
      <c r="C157" s="2">
        <f t="shared" si="2"/>
        <v>119.52486661997258</v>
      </c>
      <c r="D157" s="2">
        <f t="shared" si="3"/>
        <v>4.475133380027415</v>
      </c>
    </row>
    <row r="158" spans="2:4" ht="11.25">
      <c r="B158" s="8">
        <v>125</v>
      </c>
      <c r="C158" s="2">
        <f t="shared" si="2"/>
        <v>119.50587780846766</v>
      </c>
      <c r="D158" s="2">
        <f t="shared" si="3"/>
        <v>5.494122191532341</v>
      </c>
    </row>
    <row r="159" spans="2:4" ht="11.25">
      <c r="B159" s="8">
        <v>126</v>
      </c>
      <c r="C159" s="2">
        <f t="shared" si="2"/>
        <v>119.4871972013839</v>
      </c>
      <c r="D159" s="2">
        <f t="shared" si="3"/>
        <v>6.512802798616093</v>
      </c>
    </row>
    <row r="160" spans="2:4" ht="11.25">
      <c r="B160" s="8">
        <v>127</v>
      </c>
      <c r="C160" s="2">
        <f t="shared" si="2"/>
        <v>119.46881735581529</v>
      </c>
      <c r="D160" s="2">
        <f t="shared" si="3"/>
        <v>7.53118264418471</v>
      </c>
    </row>
    <row r="161" spans="2:4" ht="11.25">
      <c r="B161" s="8">
        <v>128</v>
      </c>
      <c r="C161" s="2">
        <f t="shared" si="2"/>
        <v>119.45073106659316</v>
      </c>
      <c r="D161" s="2">
        <f t="shared" si="3"/>
        <v>8.549268933406836</v>
      </c>
    </row>
    <row r="162" spans="2:4" ht="11.25">
      <c r="B162" s="8">
        <v>129</v>
      </c>
      <c r="C162" s="2">
        <f t="shared" si="2"/>
        <v>119.43293135685892</v>
      </c>
      <c r="D162" s="2">
        <f t="shared" si="3"/>
        <v>9.567068643141084</v>
      </c>
    </row>
    <row r="163" spans="2:4" ht="11.25">
      <c r="B163" s="8">
        <v>130</v>
      </c>
      <c r="C163" s="2">
        <f t="shared" si="2"/>
        <v>119.41541146909591</v>
      </c>
      <c r="D163" s="2">
        <f t="shared" si="3"/>
        <v>10.584588530904085</v>
      </c>
    </row>
    <row r="164" spans="2:4" ht="11.25">
      <c r="B164" s="8">
        <v>131</v>
      </c>
      <c r="C164" s="2">
        <f t="shared" si="2"/>
        <v>119.3981648565878</v>
      </c>
      <c r="D164" s="2">
        <f t="shared" si="3"/>
        <v>11.601835143412202</v>
      </c>
    </row>
    <row r="165" spans="2:4" ht="11.25">
      <c r="B165" s="8">
        <v>132</v>
      </c>
      <c r="C165" s="2">
        <f t="shared" si="2"/>
        <v>119.38118517522594</v>
      </c>
      <c r="D165" s="2">
        <f t="shared" si="3"/>
        <v>12.618814824774063</v>
      </c>
    </row>
    <row r="166" spans="2:4" ht="11.25">
      <c r="B166" s="8">
        <v>133</v>
      </c>
      <c r="C166" s="2">
        <f t="shared" si="2"/>
        <v>119.36446627580074</v>
      </c>
      <c r="D166" s="2">
        <f t="shared" si="3"/>
        <v>13.635533724199263</v>
      </c>
    </row>
    <row r="167" spans="2:4" ht="11.25">
      <c r="B167" s="8">
        <v>134</v>
      </c>
      <c r="C167" s="2">
        <f t="shared" si="2"/>
        <v>119.34800219649091</v>
      </c>
      <c r="D167" s="2">
        <f t="shared" si="3"/>
        <v>14.65199780350909</v>
      </c>
    </row>
    <row r="168" spans="2:4" ht="11.25">
      <c r="B168" s="8">
        <v>135</v>
      </c>
      <c r="C168" s="2">
        <f t="shared" si="2"/>
        <v>119.33178715584451</v>
      </c>
      <c r="D168" s="2">
        <f t="shared" si="3"/>
        <v>15.66821284415549</v>
      </c>
    </row>
    <row r="169" spans="2:4" ht="11.25">
      <c r="B169" s="8">
        <v>136</v>
      </c>
      <c r="C169" s="2">
        <f t="shared" si="2"/>
        <v>119.3158155459771</v>
      </c>
      <c r="D169" s="2">
        <f t="shared" si="3"/>
        <v>16.684184454022898</v>
      </c>
    </row>
    <row r="170" spans="2:4" ht="11.25">
      <c r="B170" s="8">
        <v>137</v>
      </c>
      <c r="C170" s="2">
        <f t="shared" si="2"/>
        <v>119.30008192611695</v>
      </c>
      <c r="D170" s="2">
        <f t="shared" si="3"/>
        <v>17.699918073883055</v>
      </c>
    </row>
    <row r="171" spans="2:4" ht="11.25">
      <c r="B171" s="8">
        <v>138</v>
      </c>
      <c r="C171" s="2">
        <f t="shared" si="2"/>
        <v>119.28458101643278</v>
      </c>
      <c r="D171" s="2">
        <f t="shared" si="3"/>
        <v>18.71541898356722</v>
      </c>
    </row>
    <row r="172" spans="2:4" ht="11.25">
      <c r="B172" s="8">
        <v>139</v>
      </c>
      <c r="C172" s="2">
        <f t="shared" si="2"/>
        <v>119.26930769211336</v>
      </c>
      <c r="D172" s="2">
        <f t="shared" si="3"/>
        <v>19.730692307886642</v>
      </c>
    </row>
    <row r="173" spans="2:4" ht="11.25">
      <c r="B173" s="8">
        <v>140</v>
      </c>
      <c r="C173" s="2">
        <f t="shared" si="2"/>
        <v>119.25425697771232</v>
      </c>
      <c r="D173" s="2">
        <f t="shared" si="3"/>
        <v>20.745743022287684</v>
      </c>
    </row>
    <row r="174" spans="2:4" ht="11.25">
      <c r="B174" s="8">
        <v>141</v>
      </c>
      <c r="C174" s="2">
        <f t="shared" si="2"/>
        <v>119.23942404178548</v>
      </c>
      <c r="D174" s="2">
        <f t="shared" si="3"/>
        <v>21.760575958214517</v>
      </c>
    </row>
    <row r="175" spans="2:4" ht="11.25">
      <c r="B175" s="8">
        <v>142</v>
      </c>
      <c r="C175" s="2">
        <f t="shared" si="2"/>
        <v>119.2248041916776</v>
      </c>
      <c r="D175" s="2">
        <f t="shared" si="3"/>
        <v>22.775195808322394</v>
      </c>
    </row>
    <row r="176" spans="2:4" ht="11.25">
      <c r="B176" s="8">
        <v>143</v>
      </c>
      <c r="C176" s="2">
        <f t="shared" si="2"/>
        <v>119.21039286859238</v>
      </c>
      <c r="D176" s="2">
        <f t="shared" si="3"/>
        <v>23.78960713140762</v>
      </c>
    </row>
    <row r="177" spans="2:4" ht="11.25">
      <c r="B177" s="8">
        <v>144</v>
      </c>
      <c r="C177" s="2">
        <f t="shared" si="2"/>
        <v>119.19618564284127</v>
      </c>
      <c r="D177" s="2">
        <f t="shared" si="3"/>
        <v>24.80381435715873</v>
      </c>
    </row>
  </sheetData>
  <mergeCells count="11">
    <mergeCell ref="F43:I43"/>
    <mergeCell ref="H41:K41"/>
    <mergeCell ref="B54:C54"/>
    <mergeCell ref="F46:I46"/>
    <mergeCell ref="H7:K7"/>
    <mergeCell ref="F22:G22"/>
    <mergeCell ref="F23:G23"/>
    <mergeCell ref="F25:I25"/>
    <mergeCell ref="I22:K22"/>
    <mergeCell ref="I23:K23"/>
    <mergeCell ref="F9:I9"/>
  </mergeCells>
  <printOptions/>
  <pageMargins left="0.75" right="0.75" top="1" bottom="1" header="0.4921259845" footer="0.4921259845"/>
  <pageSetup horizontalDpi="300" verticalDpi="300" orientation="landscape" paperSize="9" r:id="rId5"/>
  <headerFooter alignWithMargins="0">
    <oddFooter>&amp;L0029.xls</oddFooter>
  </headerFooter>
  <rowBreaks count="1" manualBreakCount="1">
    <brk id="32" max="255" man="1"/>
  </rowBreaks>
  <drawing r:id="rId4"/>
  <legacyDrawing r:id="rId3"/>
  <oleObjects>
    <oleObject progId="Equation.3" shapeId="1411644" r:id="rId1"/>
    <oleObject progId="Equation.3" shapeId="14893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kat. MDg 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0029</dc:title>
  <dc:subject>matematická statistika</dc:subject>
  <dc:creator>PaedDr. Vladislav Šmajstrla</dc:creator>
  <cp:keywords>odhady parametrů</cp:keywords>
  <dc:description/>
  <cp:lastModifiedBy>oti73</cp:lastModifiedBy>
  <cp:lastPrinted>2003-11-12T13:07:46Z</cp:lastPrinted>
  <dcterms:created xsi:type="dcterms:W3CDTF">2001-12-25T15:30:52Z</dcterms:created>
  <dcterms:modified xsi:type="dcterms:W3CDTF">2006-09-08T11:21:46Z</dcterms:modified>
  <cp:category/>
  <cp:version/>
  <cp:contentType/>
  <cp:contentStatus/>
</cp:coreProperties>
</file>