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12000" windowHeight="6600" activeTab="0"/>
  </bookViews>
  <sheets>
    <sheet name="List1" sheetId="1" r:id="rId1"/>
  </sheets>
  <definedNames>
    <definedName name="n">'List1'!$J$7</definedName>
    <definedName name="s">'List1'!$L$10</definedName>
    <definedName name="xp">'List1'!$L$8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<sst xmlns="http://schemas.openxmlformats.org/spreadsheetml/2006/main" count="38" uniqueCount="35">
  <si>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Otestujte na hladině významnosti p = 0,05 hypotézu, že základní soubor, z něhož jsme vybrali vzorek, má normální rozložení. </t>
  </si>
  <si>
    <t>Variační řada je dána tabulkou:</t>
  </si>
  <si>
    <t>x</t>
  </si>
  <si>
    <t>fx</t>
  </si>
  <si>
    <t>215-235</t>
  </si>
  <si>
    <t>235-245</t>
  </si>
  <si>
    <t>245-255</t>
  </si>
  <si>
    <t>255-265</t>
  </si>
  <si>
    <t>265-285</t>
  </si>
  <si>
    <t>(sloučení krajních máločetných tříd)</t>
  </si>
  <si>
    <t>xh</t>
  </si>
  <si>
    <t>x*fx</t>
  </si>
  <si>
    <t>x*x*fx</t>
  </si>
  <si>
    <t>xp =</t>
  </si>
  <si>
    <t>varx=</t>
  </si>
  <si>
    <t>std =</t>
  </si>
  <si>
    <t>F</t>
  </si>
  <si>
    <t>dif</t>
  </si>
  <si>
    <t>n*dif</t>
  </si>
  <si>
    <t>(no-ne)^2/ne</t>
  </si>
  <si>
    <t>=chi^2</t>
  </si>
  <si>
    <t>chikvkrit=</t>
  </si>
  <si>
    <t>=chiinv(0,05;5-1-2)</t>
  </si>
  <si>
    <t>&lt;</t>
  </si>
  <si>
    <t>kumulemp</t>
  </si>
  <si>
    <t>kumulteor</t>
  </si>
  <si>
    <t>D</t>
  </si>
  <si>
    <t>max</t>
  </si>
  <si>
    <t>D1 krit=</t>
  </si>
  <si>
    <t>Kolmogorov - Smirnov</t>
  </si>
  <si>
    <t>Chi kvadrát</t>
  </si>
  <si>
    <t>Testy dobré shody</t>
  </si>
  <si>
    <t>fteor=no</t>
  </si>
  <si>
    <t>femp=ne</t>
  </si>
  <si>
    <t xml:space="preserve"> = D1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</si>
</sst>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"/>
    <numFmt numFmtId="167" formatCode="0.0000000"/>
    <numFmt numFmtId="168" formatCode="0.000000"/>
  </numFmts>
  <fonts count="5">
    <font>
      <sz val="8"/>
      <name val="Arial CE"/>
      <family val="0"/>
    </font>
    <font>
      <b/>
      <sz val="8"/>
      <color indexed="12"/>
      <name val="Arial CE"/>
      <family val="2"/>
    </font>
    <font>
      <b/>
      <sz val="10"/>
      <color indexed="2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 horizontal="center"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17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3" borderId="12" xfId="0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femp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235</c:v>
              </c:pt>
              <c:pt idx="1">
                <c:v>245</c:v>
              </c:pt>
              <c:pt idx="2">
                <c:v>255</c:v>
              </c:pt>
              <c:pt idx="3">
                <c:v>265</c:v>
              </c:pt>
              <c:pt idx="4">
                <c:v>285</c:v>
              </c:pt>
            </c:numLit>
          </c:cat>
          <c:val>
            <c:numLit>
              <c:ptCount val="5"/>
              <c:pt idx="0">
                <c:v>7</c:v>
              </c:pt>
              <c:pt idx="1">
                <c:v>25</c:v>
              </c:pt>
              <c:pt idx="2">
                <c:v>38</c:v>
              </c:pt>
              <c:pt idx="3">
                <c:v>20</c:v>
              </c:pt>
              <c:pt idx="4">
                <c:v>10</c:v>
              </c:pt>
            </c:numLit>
          </c:val>
        </c:ser>
        <c:ser>
          <c:idx val="0"/>
          <c:order val="1"/>
          <c:tx>
            <c:v>fteor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235</c:v>
              </c:pt>
              <c:pt idx="1">
                <c:v>245</c:v>
              </c:pt>
              <c:pt idx="2">
                <c:v>255</c:v>
              </c:pt>
              <c:pt idx="3">
                <c:v>265</c:v>
              </c:pt>
              <c:pt idx="4">
                <c:v>285</c:v>
              </c:pt>
            </c:numLit>
          </c:cat>
          <c:val>
            <c:numLit>
              <c:ptCount val="5"/>
              <c:pt idx="0">
                <c:v>9.78159392941974</c:v>
              </c:pt>
              <c:pt idx="1">
                <c:v>23.11691042392472</c:v>
              </c:pt>
              <c:pt idx="2">
                <c:v>32.96211871974985</c:v>
              </c:pt>
              <c:pt idx="3">
                <c:v>23.75666508209945</c:v>
              </c:pt>
              <c:pt idx="4">
                <c:v>10.230278743905574</c:v>
              </c:pt>
            </c:numLit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114300</xdr:rowOff>
    </xdr:from>
    <xdr:to>
      <xdr:col>7</xdr:col>
      <xdr:colOff>342900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447675" y="3467100"/>
        <a:ext cx="41624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19</xdr:row>
      <xdr:rowOff>47625</xdr:rowOff>
    </xdr:from>
    <xdr:to>
      <xdr:col>8</xdr:col>
      <xdr:colOff>447675</xdr:colOff>
      <xdr:row>24</xdr:row>
      <xdr:rowOff>133350</xdr:rowOff>
    </xdr:to>
    <xdr:sp>
      <xdr:nvSpPr>
        <xdr:cNvPr id="2" name="AutoShape 3"/>
        <xdr:cNvSpPr>
          <a:spLocks/>
        </xdr:cNvSpPr>
      </xdr:nvSpPr>
      <xdr:spPr>
        <a:xfrm rot="5400000">
          <a:off x="4972050" y="2828925"/>
          <a:ext cx="390525" cy="809625"/>
        </a:xfrm>
        <a:prstGeom prst="bentConnector3">
          <a:avLst>
            <a:gd name="adj1" fmla="val 61444"/>
            <a:gd name="adj2" fmla="val -822222"/>
            <a:gd name="adj3" fmla="val -59156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400050</xdr:colOff>
      <xdr:row>20</xdr:row>
      <xdr:rowOff>85725</xdr:rowOff>
    </xdr:from>
    <xdr:to>
      <xdr:col>13</xdr:col>
      <xdr:colOff>390525</xdr:colOff>
      <xdr:row>34</xdr:row>
      <xdr:rowOff>0</xdr:rowOff>
    </xdr:to>
    <xdr:sp>
      <xdr:nvSpPr>
        <xdr:cNvPr id="3" name="AutoShape 7"/>
        <xdr:cNvSpPr>
          <a:spLocks/>
        </xdr:cNvSpPr>
      </xdr:nvSpPr>
      <xdr:spPr>
        <a:xfrm rot="10800000" flipV="1">
          <a:off x="5314950" y="3009900"/>
          <a:ext cx="3038475" cy="2019300"/>
        </a:xfrm>
        <a:prstGeom prst="bentConnector3">
          <a:avLst>
            <a:gd name="adj1" fmla="val -1796"/>
            <a:gd name="adj2" fmla="val 156717"/>
            <a:gd name="adj3" fmla="val -2745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showGridLines="0" tabSelected="1" workbookViewId="0" topLeftCell="A1">
      <selection activeCell="O33" sqref="O33"/>
    </sheetView>
  </sheetViews>
  <sheetFormatPr defaultColWidth="9.140625" defaultRowHeight="12"/>
  <cols>
    <col min="8" max="8" width="9.7109375" style="0" bestFit="1" customWidth="1"/>
  </cols>
  <sheetData>
    <row r="1" ht="12.75">
      <c r="B1" s="22" t="s">
        <v>31</v>
      </c>
    </row>
    <row r="3" ht="11.25">
      <c r="B3" s="1" t="s">
        <v>0</v>
      </c>
    </row>
    <row r="4" ht="11.25">
      <c r="B4" s="1" t="s">
        <v>1</v>
      </c>
    </row>
    <row r="5" ht="12" thickBot="1"/>
    <row r="6" spans="2:9" ht="11.25">
      <c r="B6" s="2" t="s">
        <v>2</v>
      </c>
      <c r="C6" s="3">
        <v>220</v>
      </c>
      <c r="D6" s="4">
        <v>230</v>
      </c>
      <c r="E6" s="4">
        <v>240</v>
      </c>
      <c r="F6" s="4">
        <v>250</v>
      </c>
      <c r="G6" s="4">
        <v>260</v>
      </c>
      <c r="H6" s="4">
        <v>270</v>
      </c>
      <c r="I6" s="5">
        <v>280</v>
      </c>
    </row>
    <row r="7" spans="2:10" ht="12" thickBot="1">
      <c r="B7" s="6" t="s">
        <v>3</v>
      </c>
      <c r="C7" s="7">
        <v>2</v>
      </c>
      <c r="D7" s="8">
        <v>5</v>
      </c>
      <c r="E7" s="8">
        <v>25</v>
      </c>
      <c r="F7" s="8">
        <v>38</v>
      </c>
      <c r="G7" s="8">
        <v>20</v>
      </c>
      <c r="H7" s="8">
        <v>7</v>
      </c>
      <c r="I7" s="9">
        <v>3</v>
      </c>
      <c r="J7">
        <f>SUM(C7:I7)</f>
        <v>100</v>
      </c>
    </row>
    <row r="8" spans="2:12" ht="11.25">
      <c r="B8" s="10" t="s">
        <v>11</v>
      </c>
      <c r="C8">
        <f>C6*C7</f>
        <v>440</v>
      </c>
      <c r="D8">
        <f aca="true" t="shared" si="0" ref="D8:I8">D6*D7</f>
        <v>1150</v>
      </c>
      <c r="E8">
        <f t="shared" si="0"/>
        <v>6000</v>
      </c>
      <c r="F8">
        <f t="shared" si="0"/>
        <v>9500</v>
      </c>
      <c r="G8">
        <f t="shared" si="0"/>
        <v>5200</v>
      </c>
      <c r="H8">
        <f t="shared" si="0"/>
        <v>1890</v>
      </c>
      <c r="I8">
        <f t="shared" si="0"/>
        <v>840</v>
      </c>
      <c r="J8">
        <f>SUM(C8:I8)</f>
        <v>25020</v>
      </c>
      <c r="K8" s="10" t="s">
        <v>13</v>
      </c>
      <c r="L8">
        <f>J8/n</f>
        <v>250.2</v>
      </c>
    </row>
    <row r="9" spans="2:12" ht="11.25">
      <c r="B9" s="10" t="s">
        <v>12</v>
      </c>
      <c r="C9">
        <f>C6*C6*C7</f>
        <v>96800</v>
      </c>
      <c r="D9">
        <f aca="true" t="shared" si="1" ref="D9:I9">D6*D6*D7</f>
        <v>264500</v>
      </c>
      <c r="E9">
        <f t="shared" si="1"/>
        <v>1440000</v>
      </c>
      <c r="F9">
        <f t="shared" si="1"/>
        <v>2375000</v>
      </c>
      <c r="G9">
        <f t="shared" si="1"/>
        <v>1352000</v>
      </c>
      <c r="H9">
        <f t="shared" si="1"/>
        <v>510300</v>
      </c>
      <c r="I9">
        <f t="shared" si="1"/>
        <v>235200</v>
      </c>
      <c r="J9">
        <f>SUM(C9:I9)</f>
        <v>6273800</v>
      </c>
      <c r="K9" s="10" t="s">
        <v>14</v>
      </c>
      <c r="L9">
        <f>J9/n-xp*xp</f>
        <v>137.9600000000064</v>
      </c>
    </row>
    <row r="10" spans="11:12" ht="11.25">
      <c r="K10" s="10" t="s">
        <v>15</v>
      </c>
      <c r="L10" s="11">
        <f>SQRT(L9)</f>
        <v>11.74563748802109</v>
      </c>
    </row>
    <row r="11" spans="11:12" ht="11.25">
      <c r="K11" s="10"/>
      <c r="L11" s="11"/>
    </row>
    <row r="12" spans="6:15" ht="11.25">
      <c r="F12" s="26" t="s">
        <v>30</v>
      </c>
      <c r="G12" s="26"/>
      <c r="H12" s="26"/>
      <c r="J12" s="26" t="s">
        <v>29</v>
      </c>
      <c r="K12" s="26"/>
      <c r="L12" s="26"/>
      <c r="O12" s="23"/>
    </row>
    <row r="13" spans="4:15" ht="12" thickBot="1">
      <c r="D13" s="10" t="s">
        <v>3</v>
      </c>
      <c r="G13" s="12" t="s">
        <v>18</v>
      </c>
      <c r="O13" s="23"/>
    </row>
    <row r="14" spans="2:12" ht="12" thickBot="1">
      <c r="B14" s="13" t="s">
        <v>2</v>
      </c>
      <c r="C14" s="14" t="s">
        <v>10</v>
      </c>
      <c r="D14" s="14" t="s">
        <v>33</v>
      </c>
      <c r="E14" s="12" t="s">
        <v>16</v>
      </c>
      <c r="F14" s="12" t="s">
        <v>17</v>
      </c>
      <c r="G14" s="12" t="s">
        <v>32</v>
      </c>
      <c r="H14" s="15" t="s">
        <v>19</v>
      </c>
      <c r="J14" s="12" t="s">
        <v>24</v>
      </c>
      <c r="K14" s="10" t="s">
        <v>25</v>
      </c>
      <c r="L14" s="10" t="s">
        <v>26</v>
      </c>
    </row>
    <row r="15" spans="2:12" ht="11.25">
      <c r="B15" s="16" t="s">
        <v>4</v>
      </c>
      <c r="C15" s="16">
        <v>235</v>
      </c>
      <c r="D15" s="16">
        <v>7</v>
      </c>
      <c r="E15">
        <f>NORMDIST(C15,xp,s,TRUE)</f>
        <v>0.09781587410093584</v>
      </c>
      <c r="F15">
        <f>E15</f>
        <v>0.09781587410093584</v>
      </c>
      <c r="G15" s="11">
        <f>n*F15</f>
        <v>9.781587410093584</v>
      </c>
      <c r="H15" s="24">
        <f>(G15-D15)^2/D15</f>
        <v>1.105318359998733</v>
      </c>
      <c r="J15">
        <f>D15</f>
        <v>7</v>
      </c>
      <c r="K15" s="11">
        <f>G15</f>
        <v>9.781587410093584</v>
      </c>
      <c r="L15">
        <f>ABS(J15-K15)</f>
        <v>2.781587410093584</v>
      </c>
    </row>
    <row r="16" spans="2:12" ht="11.25">
      <c r="B16" s="17" t="s">
        <v>5</v>
      </c>
      <c r="C16" s="17">
        <v>245</v>
      </c>
      <c r="D16" s="17">
        <v>25</v>
      </c>
      <c r="E16">
        <f>NORMDIST(C16,xp,s,TRUE)</f>
        <v>0.3289850187922967</v>
      </c>
      <c r="F16">
        <f>E16-E15</f>
        <v>0.23116914469136085</v>
      </c>
      <c r="G16" s="11">
        <f>n*F16</f>
        <v>23.116914469136084</v>
      </c>
      <c r="H16" s="24">
        <f>(G16-D16)^2/D16</f>
        <v>0.14184044466196144</v>
      </c>
      <c r="J16">
        <f>D16+J15</f>
        <v>32</v>
      </c>
      <c r="K16" s="11">
        <f>G16+K15</f>
        <v>32.89850187922967</v>
      </c>
      <c r="L16">
        <f>ABS(J16-K16)</f>
        <v>0.89850187922967</v>
      </c>
    </row>
    <row r="17" spans="2:13" ht="11.25">
      <c r="B17" s="17" t="s">
        <v>6</v>
      </c>
      <c r="C17" s="17">
        <v>255</v>
      </c>
      <c r="D17" s="17">
        <v>38</v>
      </c>
      <c r="E17">
        <f>NORMDIST(C17,xp,s,TRUE)</f>
        <v>0.6586062720034547</v>
      </c>
      <c r="F17">
        <f>E17-E16</f>
        <v>0.329621253211158</v>
      </c>
      <c r="G17" s="11">
        <f>n*F17</f>
        <v>32.9621253211158</v>
      </c>
      <c r="H17" s="24">
        <f>(G17-D17)^2/D17</f>
        <v>0.6678995073721734</v>
      </c>
      <c r="J17">
        <f>D17+J16</f>
        <v>70</v>
      </c>
      <c r="K17" s="11">
        <f>G17+K16</f>
        <v>65.86062720034548</v>
      </c>
      <c r="L17">
        <f>ABS(J17-K17)</f>
        <v>4.139372799654524</v>
      </c>
      <c r="M17" t="s">
        <v>27</v>
      </c>
    </row>
    <row r="18" spans="2:12" ht="11.25">
      <c r="B18" s="17" t="s">
        <v>7</v>
      </c>
      <c r="C18" s="17">
        <v>265</v>
      </c>
      <c r="D18" s="17">
        <v>20</v>
      </c>
      <c r="E18">
        <f>NORMDIST(C18,xp,s,TRUE)</f>
        <v>0.896172947218193</v>
      </c>
      <c r="F18">
        <f>E18-E17</f>
        <v>0.2375666752147383</v>
      </c>
      <c r="G18" s="11">
        <f>n*F18</f>
        <v>23.75666752147383</v>
      </c>
      <c r="H18" s="24">
        <f>(G18-D18)^2/D18</f>
        <v>0.7056275433448163</v>
      </c>
      <c r="J18">
        <f>D18+J17</f>
        <v>90</v>
      </c>
      <c r="K18" s="11">
        <f>G18+K17</f>
        <v>89.6172947218193</v>
      </c>
      <c r="L18">
        <f>ABS(J18-K18)</f>
        <v>0.3827052781806941</v>
      </c>
    </row>
    <row r="19" spans="2:12" ht="11.25">
      <c r="B19" s="17" t="s">
        <v>8</v>
      </c>
      <c r="C19" s="17">
        <v>285</v>
      </c>
      <c r="D19" s="17">
        <v>10</v>
      </c>
      <c r="E19">
        <f>NORMDIST(C19,xp,s,TRUE)</f>
        <v>0.9984757377589655</v>
      </c>
      <c r="F19">
        <f>E19-E18</f>
        <v>0.10230279054077251</v>
      </c>
      <c r="G19" s="11">
        <f>n*F19</f>
        <v>10.23027905407725</v>
      </c>
      <c r="H19" s="24">
        <f>(G19-D19)^2/D19</f>
        <v>0.00530284427467133</v>
      </c>
      <c r="J19">
        <f>D19+J18</f>
        <v>100</v>
      </c>
      <c r="K19" s="11">
        <f>G19+K18</f>
        <v>99.84757377589656</v>
      </c>
      <c r="L19">
        <f>ABS(J19-K19)</f>
        <v>0.15242622410343643</v>
      </c>
    </row>
    <row r="20" spans="8:9" ht="11.25">
      <c r="H20" s="25">
        <f>SUM(H15:H19)</f>
        <v>2.6259886996523556</v>
      </c>
      <c r="I20" s="18" t="s">
        <v>20</v>
      </c>
    </row>
    <row r="21" spans="2:14" ht="11.25">
      <c r="B21" s="15" t="s">
        <v>9</v>
      </c>
      <c r="H21" s="10" t="s">
        <v>23</v>
      </c>
      <c r="M21" s="19">
        <f>L17/n</f>
        <v>0.04139372799654524</v>
      </c>
      <c r="N21" t="s">
        <v>34</v>
      </c>
    </row>
    <row r="22" spans="7:13" ht="11.25">
      <c r="G22" s="20" t="s">
        <v>21</v>
      </c>
      <c r="H22" s="21">
        <f>CHIINV(0.05,2)</f>
        <v>5.991464547191414</v>
      </c>
      <c r="I22" s="27" t="s">
        <v>22</v>
      </c>
      <c r="J22" s="27"/>
      <c r="M22" s="10" t="s">
        <v>23</v>
      </c>
    </row>
    <row r="23" spans="12:13" ht="11.25">
      <c r="L23" t="s">
        <v>28</v>
      </c>
      <c r="M23" s="19">
        <f>1.36/SQRT(n)</f>
        <v>0.136</v>
      </c>
    </row>
  </sheetData>
  <mergeCells count="3">
    <mergeCell ref="F12:H12"/>
    <mergeCell ref="J12:L12"/>
    <mergeCell ref="I22:J22"/>
  </mergeCells>
  <printOptions/>
  <pageMargins left="0.75" right="0.75" top="1" bottom="1" header="0.4921259845" footer="0.4921259845"/>
  <pageSetup horizontalDpi="180" verticalDpi="180" orientation="landscape" paperSize="9" r:id="rId5"/>
  <headerFooter alignWithMargins="0">
    <oddFooter>&amp;L0026.xls</oddFooter>
  </headerFooter>
  <drawing r:id="rId4"/>
  <legacyDrawing r:id="rId3"/>
  <oleObjects>
    <oleObject progId="Equation.DSMT4" shapeId="26099092" r:id="rId1"/>
    <oleObject progId="Equation.DSMT4" shapeId="2613248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0026</dc:title>
  <dc:subject>matematická statistika</dc:subject>
  <dc:creator>Vladislav Šmajstrla</dc:creator>
  <cp:keywords>testy dobré shody</cp:keywords>
  <dc:description/>
  <cp:lastModifiedBy>oti73</cp:lastModifiedBy>
  <dcterms:created xsi:type="dcterms:W3CDTF">2002-04-25T12:52:38Z</dcterms:created>
  <dcterms:modified xsi:type="dcterms:W3CDTF">2006-12-11T09:18:37Z</dcterms:modified>
  <cp:category>statistická indukce</cp:category>
  <cp:version/>
  <cp:contentType/>
  <cp:contentStatus/>
</cp:coreProperties>
</file>