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0935" activeTab="0"/>
  </bookViews>
  <sheets>
    <sheet name="Pr12.4.2.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<sst xmlns="http://schemas.openxmlformats.org/spreadsheetml/2006/main" count="67" uniqueCount="52">
  <si>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Je dán statistický soubor:</t>
  </si>
  <si>
    <t>i</t>
  </si>
  <si>
    <r>
      <t xml:space="preserve">obsah </t>
    </r>
    <r>
      <rPr>
        <i/>
        <sz val="11"/>
        <rFont val="Times New Roman"/>
        <family val="1"/>
      </rPr>
      <t>Al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</si>
  <si>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</si>
  <si>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</si>
  <si>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</si>
  <si>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</si>
  <si>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</si>
  <si>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>13-14</t>
  </si>
  <si>
    <t>14-15</t>
  </si>
  <si>
    <t>15-16</t>
  </si>
  <si>
    <t>16-17</t>
  </si>
  <si>
    <t>17-18</t>
  </si>
  <si>
    <t>18-19</t>
  </si>
  <si>
    <t>19-20</t>
  </si>
  <si>
    <r>
      <t>n</t>
    </r>
    <r>
      <rPr>
        <i/>
        <vertAlign val="subscript"/>
        <sz val="11"/>
        <rFont val="Times New Roman"/>
        <family val="1"/>
      </rPr>
      <t>ei</t>
    </r>
  </si>
  <si>
    <t>Na hladině významnosti 5% otestujte hypotézu, že soubor má normální rozdělení.</t>
  </si>
  <si>
    <t>Výpočet charakteristik pro normální rozdělení:</t>
  </si>
  <si>
    <r>
      <t>obsah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</si>
  <si>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 xml:space="preserve">třídní znak 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i</t>
    </r>
  </si>
  <si>
    <r>
      <t>f</t>
    </r>
    <r>
      <rPr>
        <i/>
        <vertAlign val="subscript"/>
        <sz val="10"/>
        <rFont val="Arial"/>
        <family val="2"/>
      </rPr>
      <t>i</t>
    </r>
  </si>
  <si>
    <r>
      <t>x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>.f</t>
    </r>
    <r>
      <rPr>
        <i/>
        <vertAlign val="subscript"/>
        <sz val="10"/>
        <rFont val="Arial"/>
        <family val="2"/>
      </rPr>
      <t>i</t>
    </r>
  </si>
  <si>
    <r>
      <t>(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>-M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i</t>
    </r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</si>
  <si>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</si>
  <si>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</si>
  <si>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</si>
  <si>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</si>
  <si>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</si>
  <si>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</si>
  <si>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</si>
  <si>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</si>
  <si>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</si>
  <si>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</si>
  <si>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</si>
  <si>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</si>
  <si>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S</t>
  </si>
  <si>
    <t>N =</t>
  </si>
  <si>
    <t>M =</t>
  </si>
  <si>
    <r>
      <t>S</t>
    </r>
    <r>
      <rPr>
        <b/>
        <vertAlign val="superscript"/>
        <sz val="10"/>
        <color indexed="12"/>
        <rFont val="Arial"/>
        <family val="2"/>
      </rPr>
      <t>2</t>
    </r>
    <r>
      <rPr>
        <b/>
        <i/>
        <sz val="10"/>
        <color indexed="12"/>
        <rFont val="Arial"/>
        <family val="2"/>
      </rPr>
      <t xml:space="preserve"> =</t>
    </r>
  </si>
  <si>
    <t>S =</t>
  </si>
  <si>
    <r>
      <t>n</t>
    </r>
    <r>
      <rPr>
        <i/>
        <vertAlign val="subscript"/>
        <sz val="12"/>
        <rFont val="Arial"/>
        <family val="2"/>
      </rPr>
      <t>ei</t>
    </r>
  </si>
  <si>
    <r>
      <t>n</t>
    </r>
    <r>
      <rPr>
        <i/>
        <vertAlign val="subscript"/>
        <sz val="12"/>
        <rFont val="Arial"/>
        <family val="2"/>
      </rPr>
      <t>oi</t>
    </r>
  </si>
  <si>
    <r>
      <t>n</t>
    </r>
    <r>
      <rPr>
        <i/>
        <vertAlign val="subscript"/>
        <sz val="12"/>
        <rFont val="Arial"/>
        <family val="2"/>
      </rPr>
      <t xml:space="preserve">ei </t>
    </r>
    <r>
      <rPr>
        <i/>
        <vertAlign val="subscript"/>
        <sz val="10"/>
        <rFont val="Arial"/>
        <family val="2"/>
      </rPr>
      <t>po sloučení tříd</t>
    </r>
  </si>
  <si>
    <t>TK:</t>
  </si>
  <si>
    <t>Kritická hodnota:</t>
  </si>
  <si>
    <t>Testovací kritérium nepřekročilo kritickou hodnotu.</t>
  </si>
  <si>
    <t>Daný soubor má normální rozdělení.</t>
  </si>
  <si>
    <r>
      <t>N</t>
    </r>
    <r>
      <rPr>
        <i/>
        <vertAlign val="subscript"/>
        <sz val="12"/>
        <rFont val="Arial"/>
        <family val="2"/>
      </rPr>
      <t>ei</t>
    </r>
  </si>
  <si>
    <r>
      <t>N</t>
    </r>
    <r>
      <rPr>
        <i/>
        <vertAlign val="subscript"/>
        <sz val="12"/>
        <rFont val="Arial"/>
        <family val="2"/>
      </rPr>
      <t>oi</t>
    </r>
  </si>
  <si>
    <r>
      <t>N</t>
    </r>
    <r>
      <rPr>
        <i/>
        <vertAlign val="subscript"/>
        <sz val="10"/>
        <rFont val="Arial"/>
        <family val="2"/>
      </rPr>
      <t xml:space="preserve">ei </t>
    </r>
    <r>
      <rPr>
        <i/>
        <sz val="10"/>
        <rFont val="Arial"/>
        <family val="2"/>
      </rPr>
      <t>- N</t>
    </r>
    <r>
      <rPr>
        <i/>
        <vertAlign val="subscript"/>
        <sz val="10"/>
        <rFont val="Arial"/>
        <family val="2"/>
      </rPr>
      <t>oi</t>
    </r>
  </si>
  <si>
    <t>Kolmogorovův - Smirnovův test pro jeden výběr:</t>
  </si>
  <si>
    <t>n =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</si>
</sst>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0"/>
      <color indexed="17"/>
      <name val="Arial"/>
      <family val="2"/>
    </font>
    <font>
      <i/>
      <sz val="12"/>
      <name val="Arial"/>
      <family val="2"/>
    </font>
    <font>
      <i/>
      <vertAlign val="subscript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horizontal="right"/>
    </xf>
    <xf numFmtId="0" fontId="14" fillId="0" borderId="0" xfId="0" applyFont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/>
    </xf>
    <xf numFmtId="0" fontId="14" fillId="0" borderId="4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showGridLines="0" tabSelected="1" workbookViewId="0" topLeftCell="A13">
      <selection activeCell="J49" sqref="J49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7.57421875" style="0" customWidth="1"/>
    <col min="4" max="4" width="7.8515625" style="0" customWidth="1"/>
    <col min="5" max="5" width="7.140625" style="0" customWidth="1"/>
  </cols>
  <sheetData>
    <row r="1" ht="15.75">
      <c r="B1" s="1" t="s">
        <v>0</v>
      </c>
    </row>
    <row r="2" spans="2:14" ht="15">
      <c r="B2" s="2" t="s">
        <v>1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</row>
    <row r="3" spans="2:14" ht="31.5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2:14" ht="16.5">
      <c r="B4" s="2" t="s">
        <v>15</v>
      </c>
      <c r="C4" s="3">
        <v>2</v>
      </c>
      <c r="D4" s="3">
        <v>5</v>
      </c>
      <c r="E4" s="3">
        <v>7</v>
      </c>
      <c r="F4" s="3">
        <v>19</v>
      </c>
      <c r="G4" s="3">
        <v>52</v>
      </c>
      <c r="H4" s="3">
        <v>57</v>
      </c>
      <c r="I4" s="3">
        <v>72</v>
      </c>
      <c r="J4" s="3">
        <v>61</v>
      </c>
      <c r="K4" s="3">
        <v>19</v>
      </c>
      <c r="L4" s="3">
        <v>14</v>
      </c>
      <c r="M4" s="3">
        <v>4</v>
      </c>
      <c r="N4" s="3">
        <v>1</v>
      </c>
    </row>
    <row r="5" ht="15.75">
      <c r="B5" s="1" t="s">
        <v>16</v>
      </c>
    </row>
    <row r="8" spans="2:7" ht="12.75">
      <c r="B8" s="6" t="s">
        <v>17</v>
      </c>
      <c r="C8" s="6"/>
      <c r="D8" s="6"/>
      <c r="E8" s="6"/>
      <c r="F8" s="6"/>
      <c r="G8" s="6"/>
    </row>
    <row r="9" spans="2:7" ht="28.5">
      <c r="B9" s="7" t="s">
        <v>1</v>
      </c>
      <c r="C9" s="8" t="s">
        <v>18</v>
      </c>
      <c r="D9" s="9" t="s">
        <v>19</v>
      </c>
      <c r="E9" s="10" t="s">
        <v>20</v>
      </c>
      <c r="F9" s="10" t="s">
        <v>21</v>
      </c>
      <c r="G9" s="7" t="s">
        <v>22</v>
      </c>
    </row>
    <row r="10" spans="2:7" ht="12.75">
      <c r="B10" s="11">
        <v>1</v>
      </c>
      <c r="C10" s="12" t="s">
        <v>23</v>
      </c>
      <c r="D10" s="11">
        <v>8.5</v>
      </c>
      <c r="E10" s="11">
        <v>2</v>
      </c>
      <c r="F10" s="13">
        <f>D10*E10</f>
        <v>17</v>
      </c>
      <c r="G10" s="13">
        <f>(D10-F$23)^2*E10</f>
        <v>63.02093519378581</v>
      </c>
    </row>
    <row r="11" spans="2:7" ht="12.75">
      <c r="B11" s="11">
        <v>2</v>
      </c>
      <c r="C11" s="12" t="s">
        <v>24</v>
      </c>
      <c r="D11" s="11">
        <v>9.5</v>
      </c>
      <c r="E11" s="11">
        <v>5</v>
      </c>
      <c r="F11" s="13">
        <f aca="true" t="shared" si="0" ref="F11:F21">D11*E11</f>
        <v>47.5</v>
      </c>
      <c r="G11" s="13">
        <f aca="true" t="shared" si="1" ref="G11:G21">(D11-F$23)^2*E11</f>
        <v>106.41815268095014</v>
      </c>
    </row>
    <row r="12" spans="2:7" ht="12.75">
      <c r="B12" s="11">
        <v>3</v>
      </c>
      <c r="C12" s="12" t="s">
        <v>25</v>
      </c>
      <c r="D12" s="11">
        <v>10.5</v>
      </c>
      <c r="E12" s="11">
        <v>7</v>
      </c>
      <c r="F12" s="13">
        <f t="shared" si="0"/>
        <v>73.5</v>
      </c>
      <c r="G12" s="13">
        <f t="shared" si="1"/>
        <v>91.39755432841005</v>
      </c>
    </row>
    <row r="13" spans="2:7" ht="12.75">
      <c r="B13" s="11">
        <v>4</v>
      </c>
      <c r="C13" s="12" t="s">
        <v>26</v>
      </c>
      <c r="D13" s="11">
        <v>11.5</v>
      </c>
      <c r="E13" s="11">
        <v>19</v>
      </c>
      <c r="F13" s="13">
        <f t="shared" si="0"/>
        <v>218.5</v>
      </c>
      <c r="G13" s="13">
        <f t="shared" si="1"/>
        <v>129.76917188090118</v>
      </c>
    </row>
    <row r="14" spans="2:7" ht="12.75">
      <c r="B14" s="11">
        <v>5</v>
      </c>
      <c r="C14" s="12" t="s">
        <v>27</v>
      </c>
      <c r="D14" s="11">
        <v>12.5</v>
      </c>
      <c r="E14" s="11">
        <v>52</v>
      </c>
      <c r="F14" s="13">
        <f t="shared" si="0"/>
        <v>650</v>
      </c>
      <c r="G14" s="13">
        <f t="shared" si="1"/>
        <v>135.36220641223258</v>
      </c>
    </row>
    <row r="15" spans="2:7" ht="12.75">
      <c r="B15" s="11">
        <v>6</v>
      </c>
      <c r="C15" s="12" t="s">
        <v>28</v>
      </c>
      <c r="D15" s="11">
        <v>13.5</v>
      </c>
      <c r="E15" s="11">
        <v>57</v>
      </c>
      <c r="F15" s="13">
        <f t="shared" si="0"/>
        <v>769.5</v>
      </c>
      <c r="G15" s="13">
        <f t="shared" si="1"/>
        <v>21.448090722575568</v>
      </c>
    </row>
    <row r="16" spans="2:7" ht="12.75">
      <c r="B16" s="11">
        <v>7</v>
      </c>
      <c r="C16" s="12" t="s">
        <v>29</v>
      </c>
      <c r="D16" s="11">
        <v>14.5</v>
      </c>
      <c r="E16" s="11">
        <v>72</v>
      </c>
      <c r="F16" s="13">
        <f t="shared" si="0"/>
        <v>1044</v>
      </c>
      <c r="G16" s="13">
        <f t="shared" si="1"/>
        <v>10.760056752646198</v>
      </c>
    </row>
    <row r="17" spans="2:7" ht="12.75">
      <c r="B17" s="11">
        <v>8</v>
      </c>
      <c r="C17" s="12" t="s">
        <v>30</v>
      </c>
      <c r="D17" s="11">
        <v>15.5</v>
      </c>
      <c r="E17" s="11">
        <v>61</v>
      </c>
      <c r="F17" s="13">
        <f t="shared" si="0"/>
        <v>945.5</v>
      </c>
      <c r="G17" s="13">
        <f t="shared" si="1"/>
        <v>117.27909849033864</v>
      </c>
    </row>
    <row r="18" spans="2:7" ht="12.75">
      <c r="B18" s="11">
        <v>9</v>
      </c>
      <c r="C18" s="12" t="s">
        <v>31</v>
      </c>
      <c r="D18" s="11">
        <v>16.5</v>
      </c>
      <c r="E18" s="11">
        <v>19</v>
      </c>
      <c r="F18" s="13">
        <f t="shared" si="0"/>
        <v>313.5</v>
      </c>
      <c r="G18" s="13">
        <f t="shared" si="1"/>
        <v>108.21965111412786</v>
      </c>
    </row>
    <row r="19" spans="2:7" ht="12.75">
      <c r="B19" s="11">
        <v>10</v>
      </c>
      <c r="C19" s="12" t="s">
        <v>32</v>
      </c>
      <c r="D19" s="11">
        <v>17.5</v>
      </c>
      <c r="E19" s="11">
        <v>14</v>
      </c>
      <c r="F19" s="13">
        <f t="shared" si="0"/>
        <v>245</v>
      </c>
      <c r="G19" s="13">
        <f t="shared" si="1"/>
        <v>160.56507670793815</v>
      </c>
    </row>
    <row r="20" spans="2:7" ht="12.75">
      <c r="B20" s="11">
        <v>11</v>
      </c>
      <c r="C20" s="12" t="s">
        <v>33</v>
      </c>
      <c r="D20" s="11">
        <v>18.5</v>
      </c>
      <c r="E20" s="11">
        <v>4</v>
      </c>
      <c r="F20" s="13">
        <f t="shared" si="0"/>
        <v>74</v>
      </c>
      <c r="G20" s="13">
        <f t="shared" si="1"/>
        <v>76.96838795945654</v>
      </c>
    </row>
    <row r="21" spans="2:7" ht="12.75">
      <c r="B21" s="14">
        <v>12</v>
      </c>
      <c r="C21" s="15" t="s">
        <v>34</v>
      </c>
      <c r="D21" s="14">
        <v>19.5</v>
      </c>
      <c r="E21" s="14">
        <v>1</v>
      </c>
      <c r="F21" s="16">
        <f t="shared" si="0"/>
        <v>19.5</v>
      </c>
      <c r="G21" s="16">
        <f t="shared" si="1"/>
        <v>29.015259929161257</v>
      </c>
    </row>
    <row r="22" spans="2:7" ht="12.75">
      <c r="B22" s="17" t="s">
        <v>35</v>
      </c>
      <c r="D22" s="18" t="s">
        <v>36</v>
      </c>
      <c r="E22" s="19">
        <f>SUM(E10:E21)</f>
        <v>313</v>
      </c>
      <c r="F22" s="20">
        <f>SUM(F10:F21)</f>
        <v>4417.5</v>
      </c>
      <c r="G22" s="21">
        <f>SUM(G10:G21)</f>
        <v>1050.2236421725238</v>
      </c>
    </row>
    <row r="23" spans="6:7" ht="12.75">
      <c r="F23" s="22">
        <f>F22/313</f>
        <v>14.113418530351439</v>
      </c>
      <c r="G23" s="23">
        <f>G22/313-1/12</f>
        <v>3.2720137662593944</v>
      </c>
    </row>
    <row r="24" ht="12.75">
      <c r="G24" s="24">
        <f>SQRT(G23)</f>
        <v>1.8088708539471232</v>
      </c>
    </row>
    <row r="26" spans="4:6" ht="12.75">
      <c r="D26" s="25"/>
      <c r="E26" s="26" t="s">
        <v>37</v>
      </c>
      <c r="F26" s="27">
        <f>F23</f>
        <v>14.113418530351439</v>
      </c>
    </row>
    <row r="27" spans="5:6" ht="14.25">
      <c r="E27" s="28" t="s">
        <v>38</v>
      </c>
      <c r="F27" s="23">
        <f>G23</f>
        <v>3.2720137662593944</v>
      </c>
    </row>
    <row r="28" spans="5:6" ht="12.75">
      <c r="E28" s="29" t="s">
        <v>39</v>
      </c>
      <c r="F28" s="24">
        <f>G24</f>
        <v>1.8088708539471232</v>
      </c>
    </row>
    <row r="31" spans="2:7" ht="19.5" customHeight="1">
      <c r="B31" s="6" t="s">
        <v>50</v>
      </c>
      <c r="C31" s="6"/>
      <c r="D31" s="6"/>
      <c r="E31" s="6"/>
      <c r="F31" s="6"/>
      <c r="G31" s="6"/>
    </row>
    <row r="32" spans="2:9" ht="35.25">
      <c r="B32" s="7" t="s">
        <v>1</v>
      </c>
      <c r="C32" s="8" t="s">
        <v>18</v>
      </c>
      <c r="D32" s="30" t="s">
        <v>40</v>
      </c>
      <c r="E32" s="31" t="s">
        <v>42</v>
      </c>
      <c r="F32" s="30" t="s">
        <v>41</v>
      </c>
      <c r="G32" s="30" t="s">
        <v>47</v>
      </c>
      <c r="H32" s="30" t="s">
        <v>48</v>
      </c>
      <c r="I32" s="10" t="s">
        <v>49</v>
      </c>
    </row>
    <row r="33" spans="2:9" ht="12.75">
      <c r="B33" s="11">
        <v>1</v>
      </c>
      <c r="C33" s="12" t="s">
        <v>23</v>
      </c>
      <c r="D33" s="11">
        <v>2</v>
      </c>
      <c r="E33" s="33">
        <v>7</v>
      </c>
      <c r="F33" s="36">
        <f>313*(NORMDIST(10,F$26,F$28,1)-NORMDIST(8,F$26,F$28,1))</f>
        <v>3.480367225015056</v>
      </c>
      <c r="G33" s="33">
        <f>E33</f>
        <v>7</v>
      </c>
      <c r="H33" s="33">
        <f>F33</f>
        <v>3.480367225015056</v>
      </c>
      <c r="I33" s="33">
        <f>G33-H33</f>
        <v>3.519632774984944</v>
      </c>
    </row>
    <row r="34" spans="2:9" ht="12.75">
      <c r="B34" s="11">
        <v>2</v>
      </c>
      <c r="C34" s="12" t="s">
        <v>24</v>
      </c>
      <c r="D34" s="11">
        <v>5</v>
      </c>
      <c r="E34" s="33"/>
      <c r="F34" s="33"/>
      <c r="G34" s="33"/>
      <c r="H34" s="33"/>
      <c r="I34" s="33"/>
    </row>
    <row r="35" spans="2:9" ht="12.75">
      <c r="B35" s="11">
        <v>3</v>
      </c>
      <c r="C35" s="12" t="s">
        <v>25</v>
      </c>
      <c r="D35" s="11">
        <v>7</v>
      </c>
      <c r="E35" s="32">
        <f>D35</f>
        <v>7</v>
      </c>
      <c r="F35" s="32">
        <f>313*(NORMDIST(11,F$26,F$28,1)-NORMDIST(10,F$26,F$28,1))</f>
        <v>9.742295329878178</v>
      </c>
      <c r="G35" s="11">
        <f>G33+D35</f>
        <v>14</v>
      </c>
      <c r="H35" s="11">
        <f>H33+F35</f>
        <v>13.222662554893235</v>
      </c>
      <c r="I35" s="13">
        <f>G35-H35</f>
        <v>0.777337445106765</v>
      </c>
    </row>
    <row r="36" spans="2:9" ht="12.75">
      <c r="B36" s="11">
        <v>4</v>
      </c>
      <c r="C36" s="12" t="s">
        <v>26</v>
      </c>
      <c r="D36" s="11">
        <v>19</v>
      </c>
      <c r="E36" s="32">
        <f aca="true" t="shared" si="2" ref="E36:E42">D36</f>
        <v>19</v>
      </c>
      <c r="F36" s="32">
        <f>313*(NORMDIST(12,F$26,F$28,1)-NORMDIST(11,F$26,F$28,1))</f>
        <v>24.64009025092132</v>
      </c>
      <c r="G36" s="11">
        <f>G35+D36</f>
        <v>33</v>
      </c>
      <c r="H36" s="11">
        <f>H35+F36</f>
        <v>37.86275280581456</v>
      </c>
      <c r="I36" s="13">
        <f aca="true" t="shared" si="3" ref="I36:I42">G36-H36</f>
        <v>-4.862752805814559</v>
      </c>
    </row>
    <row r="37" spans="2:9" ht="12.75">
      <c r="B37" s="11">
        <v>5</v>
      </c>
      <c r="C37" s="12" t="s">
        <v>27</v>
      </c>
      <c r="D37" s="11">
        <v>52</v>
      </c>
      <c r="E37" s="32">
        <f t="shared" si="2"/>
        <v>52</v>
      </c>
      <c r="F37" s="32">
        <f>313*(NORMDIST(13,F$26,F$28,1)-NORMDIST(12,F$26,F$28,1))</f>
        <v>46.2524804184827</v>
      </c>
      <c r="G37" s="11">
        <f aca="true" t="shared" si="4" ref="G37:G42">G36+D37</f>
        <v>85</v>
      </c>
      <c r="H37" s="11">
        <f aca="true" t="shared" si="5" ref="H37:H42">H36+F37</f>
        <v>84.11523322429726</v>
      </c>
      <c r="I37" s="13">
        <f t="shared" si="3"/>
        <v>0.8847667757027438</v>
      </c>
    </row>
    <row r="38" spans="2:9" ht="12.75">
      <c r="B38" s="11">
        <v>6</v>
      </c>
      <c r="C38" s="12" t="s">
        <v>28</v>
      </c>
      <c r="D38" s="11">
        <v>57</v>
      </c>
      <c r="E38" s="32">
        <f t="shared" si="2"/>
        <v>57</v>
      </c>
      <c r="F38" s="32">
        <f>313*(NORMDIST(14,F$26,F$28,1)-NORMDIST(13,F$26,F$28,1))</f>
        <v>64.44688179056422</v>
      </c>
      <c r="G38" s="11">
        <f t="shared" si="4"/>
        <v>142</v>
      </c>
      <c r="H38" s="11">
        <f t="shared" si="5"/>
        <v>148.5621150148615</v>
      </c>
      <c r="I38" s="13">
        <f t="shared" si="3"/>
        <v>-6.56211501486149</v>
      </c>
    </row>
    <row r="39" spans="2:9" ht="12.75">
      <c r="B39" s="11">
        <v>7</v>
      </c>
      <c r="C39" s="12" t="s">
        <v>29</v>
      </c>
      <c r="D39" s="11">
        <v>72</v>
      </c>
      <c r="E39" s="32">
        <f t="shared" si="2"/>
        <v>72</v>
      </c>
      <c r="F39" s="32">
        <f>313*(NORMDIST(15,F$26,F$28,1)-NORMDIST(14,F$26,F$28,1))</f>
        <v>66.66173207360109</v>
      </c>
      <c r="G39" s="11">
        <f t="shared" si="4"/>
        <v>214</v>
      </c>
      <c r="H39" s="11">
        <f t="shared" si="5"/>
        <v>215.22384708846258</v>
      </c>
      <c r="I39" s="13">
        <f t="shared" si="3"/>
        <v>-1.223847088462577</v>
      </c>
    </row>
    <row r="40" spans="2:9" ht="12.75">
      <c r="B40" s="11">
        <v>8</v>
      </c>
      <c r="C40" s="12" t="s">
        <v>30</v>
      </c>
      <c r="D40" s="11">
        <v>61</v>
      </c>
      <c r="E40" s="32">
        <f t="shared" si="2"/>
        <v>61</v>
      </c>
      <c r="F40" s="32">
        <f>313*(NORMDIST(16,F$26,F$28,1)-NORMDIST(15,F$26,F$28,1))</f>
        <v>51.18733750994978</v>
      </c>
      <c r="G40" s="11">
        <f t="shared" si="4"/>
        <v>275</v>
      </c>
      <c r="H40" s="11">
        <f t="shared" si="5"/>
        <v>266.4111845984124</v>
      </c>
      <c r="I40" s="37">
        <f t="shared" si="3"/>
        <v>8.588815401587624</v>
      </c>
    </row>
    <row r="41" spans="2:9" ht="12.75">
      <c r="B41" s="11">
        <v>9</v>
      </c>
      <c r="C41" s="12" t="s">
        <v>31</v>
      </c>
      <c r="D41" s="11">
        <v>19</v>
      </c>
      <c r="E41" s="32">
        <f t="shared" si="2"/>
        <v>19</v>
      </c>
      <c r="F41" s="32">
        <f>313*(NORMDIST(17,F$26,F$28,1)-NORMDIST(16,F$26,F$28,1))</f>
        <v>29.176477791024453</v>
      </c>
      <c r="G41" s="11">
        <f t="shared" si="4"/>
        <v>294</v>
      </c>
      <c r="H41" s="11">
        <f t="shared" si="5"/>
        <v>295.58766238943684</v>
      </c>
      <c r="I41" s="13">
        <f t="shared" si="3"/>
        <v>-1.5876623894368436</v>
      </c>
    </row>
    <row r="42" spans="2:9" ht="12.75">
      <c r="B42" s="11">
        <v>10</v>
      </c>
      <c r="C42" s="12" t="s">
        <v>32</v>
      </c>
      <c r="D42" s="11">
        <v>14</v>
      </c>
      <c r="E42" s="32">
        <f t="shared" si="2"/>
        <v>14</v>
      </c>
      <c r="F42" s="32">
        <f>313*(NORMDIST(18,F$26,F$28,1)-NORMDIST(17,F$26,F$28,1))</f>
        <v>12.343305484900688</v>
      </c>
      <c r="G42" s="11">
        <f t="shared" si="4"/>
        <v>308</v>
      </c>
      <c r="H42" s="11">
        <f t="shared" si="5"/>
        <v>307.9309678743375</v>
      </c>
      <c r="I42" s="13">
        <f t="shared" si="3"/>
        <v>0.0690321256624884</v>
      </c>
    </row>
    <row r="43" spans="2:9" ht="12.75">
      <c r="B43" s="11">
        <v>11</v>
      </c>
      <c r="C43" s="12" t="s">
        <v>33</v>
      </c>
      <c r="D43" s="11">
        <v>4</v>
      </c>
      <c r="E43" s="33">
        <v>5</v>
      </c>
      <c r="F43" s="33">
        <f>313*(NORMDIST(20,F$26,F$28,1)-NORMDIST(18,F$26,F$28,1))</f>
        <v>4.777556549145977</v>
      </c>
      <c r="G43" s="33">
        <f>G42+E43</f>
        <v>313</v>
      </c>
      <c r="H43" s="33">
        <f>H42+F43</f>
        <v>312.7085244234835</v>
      </c>
      <c r="I43" s="33">
        <f>G43-H43</f>
        <v>0.29147557651651823</v>
      </c>
    </row>
    <row r="44" spans="2:9" ht="12.75">
      <c r="B44" s="14">
        <v>12</v>
      </c>
      <c r="C44" s="15" t="s">
        <v>34</v>
      </c>
      <c r="D44" s="14">
        <v>1</v>
      </c>
      <c r="E44" s="34"/>
      <c r="F44" s="34"/>
      <c r="G44" s="34"/>
      <c r="H44" s="34"/>
      <c r="I44" s="34"/>
    </row>
    <row r="45" spans="4:9" ht="12.75">
      <c r="D45" s="38" t="s">
        <v>51</v>
      </c>
      <c r="E45" s="39">
        <f>SUM(E33:E44)</f>
        <v>313</v>
      </c>
      <c r="H45" s="35" t="s">
        <v>43</v>
      </c>
      <c r="I45" s="22">
        <f>I40/313</f>
        <v>0.02744030479740455</v>
      </c>
    </row>
    <row r="48" spans="4:6" ht="12.75">
      <c r="D48" t="s">
        <v>44</v>
      </c>
      <c r="F48">
        <f>1.36/SQRT(313)</f>
        <v>0.07687174497641414</v>
      </c>
    </row>
    <row r="50" ht="12.75">
      <c r="D50" t="s">
        <v>45</v>
      </c>
    </row>
    <row r="51" ht="12.75">
      <c r="D51" t="s">
        <v>46</v>
      </c>
    </row>
  </sheetData>
  <mergeCells count="12">
    <mergeCell ref="B8:G8"/>
    <mergeCell ref="B31:G31"/>
    <mergeCell ref="E33:E34"/>
    <mergeCell ref="F33:F34"/>
    <mergeCell ref="G33:G34"/>
    <mergeCell ref="E43:E44"/>
    <mergeCell ref="F43:F44"/>
    <mergeCell ref="H33:H34"/>
    <mergeCell ref="I33:I34"/>
    <mergeCell ref="G43:G44"/>
    <mergeCell ref="H43:H44"/>
    <mergeCell ref="I43:I4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oti73</dc:creator>
  <cp:keywords/>
  <dc:description/>
  <cp:lastModifiedBy>oti73</cp:lastModifiedBy>
  <dcterms:created xsi:type="dcterms:W3CDTF">2006-09-06T11:25:41Z</dcterms:created>
  <dcterms:modified xsi:type="dcterms:W3CDTF">2006-09-06T11:47:30Z</dcterms:modified>
  <cp:category/>
  <cp:version/>
  <cp:contentType/>
  <cp:contentStatus/>
</cp:coreProperties>
</file>