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450" windowWidth="11220" windowHeight="8430" activeTab="0"/>
  </bookViews>
  <sheets>
    <sheet name="IQ" sheetId="1" r:id="rId1"/>
  </sheets>
  <definedNames/>
  <calcPr fullCalcOnLoad="1"/>
</workbook>
</file>

<file path=xl/comments1.xml><?xml version="1.0" encoding="utf-8"?>
<comments xmlns="http://schemas.openxmlformats.org/spreadsheetml/2006/main">
  <authors>
    <author>oti73</author>
  </authors>
  <commentList>
    <comment ref="H12" authorId="0">
      <text>
        <r>
          <rPr>
            <b/>
            <sz val="8"/>
            <rFont val="Tahoma"/>
            <family val="0"/>
          </rPr>
          <t xml:space="preserve">Sheppardova korekce čtvrtého centrálního momentu </t>
        </r>
        <r>
          <rPr>
            <b/>
            <i/>
            <sz val="8"/>
            <rFont val="Tahoma"/>
            <family val="2"/>
          </rPr>
          <t>n</t>
        </r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<sst xmlns="http://schemas.openxmlformats.org/spreadsheetml/2006/main" count="34" uniqueCount="27">
  <si>
    <t>třídy</t>
  </si>
  <si>
    <r>
      <t xml:space="preserve">třídní četnost </t>
    </r>
    <r>
      <rPr>
        <i/>
        <sz val="10"/>
        <rFont val="Arial"/>
        <family val="2"/>
      </rPr>
      <t>f</t>
    </r>
    <r>
      <rPr>
        <i/>
        <vertAlign val="subscript"/>
        <sz val="10"/>
        <rFont val="Arial"/>
        <family val="2"/>
      </rPr>
      <t>i</t>
    </r>
  </si>
  <si>
    <t>66,5 - 75,5</t>
  </si>
  <si>
    <t>75,5 - 84,5</t>
  </si>
  <si>
    <t>84,5 - 93,5</t>
  </si>
  <si>
    <t>93,5 - 102,5</t>
  </si>
  <si>
    <t>102,5 - 111,5</t>
  </si>
  <si>
    <t>111,5 - 120,5</t>
  </si>
  <si>
    <t>120,5 - 129,5</t>
  </si>
  <si>
    <t>129,5 - 138,5</t>
  </si>
  <si>
    <r>
      <t>m</t>
    </r>
    <r>
      <rPr>
        <vertAlign val="subscript"/>
        <sz val="10"/>
        <rFont val="Arial"/>
        <family val="2"/>
      </rPr>
      <t>1</t>
    </r>
  </si>
  <si>
    <r>
      <t>n</t>
    </r>
    <r>
      <rPr>
        <vertAlign val="subscript"/>
        <sz val="10"/>
        <rFont val="Arial"/>
        <family val="2"/>
      </rPr>
      <t>2</t>
    </r>
  </si>
  <si>
    <r>
      <t>n</t>
    </r>
    <r>
      <rPr>
        <vertAlign val="subscript"/>
        <sz val="10"/>
        <rFont val="Arial"/>
        <family val="2"/>
      </rPr>
      <t>3</t>
    </r>
  </si>
  <si>
    <r>
      <t>n</t>
    </r>
    <r>
      <rPr>
        <vertAlign val="subscript"/>
        <sz val="10"/>
        <rFont val="Arial"/>
        <family val="2"/>
      </rPr>
      <t>4</t>
    </r>
  </si>
  <si>
    <t>S</t>
  </si>
  <si>
    <r>
      <t xml:space="preserve">třídní znak </t>
    </r>
    <r>
      <rPr>
        <i/>
        <sz val="10"/>
        <rFont val="Arial"/>
        <family val="2"/>
      </rPr>
      <t>x</t>
    </r>
    <r>
      <rPr>
        <i/>
        <vertAlign val="subscript"/>
        <sz val="10"/>
        <rFont val="Arial"/>
        <family val="2"/>
      </rPr>
      <t>i</t>
    </r>
  </si>
  <si>
    <r>
      <t xml:space="preserve">kumulativní tř. četnost </t>
    </r>
    <r>
      <rPr>
        <i/>
        <sz val="10"/>
        <rFont val="Arial"/>
        <family val="2"/>
      </rPr>
      <t>F</t>
    </r>
    <r>
      <rPr>
        <i/>
        <vertAlign val="subscript"/>
        <sz val="10"/>
        <rFont val="Arial"/>
        <family val="2"/>
      </rPr>
      <t>i</t>
    </r>
  </si>
  <si>
    <t>CHARAKTERISTIKY:</t>
  </si>
  <si>
    <t>střední hodnota:</t>
  </si>
  <si>
    <t>disperze:</t>
  </si>
  <si>
    <t>směrodatná odchylka:</t>
  </si>
  <si>
    <t>koeficient šikmosti:</t>
  </si>
  <si>
    <t>exces:</t>
  </si>
  <si>
    <t>VÝPOČET CHARAKTERISTIK BEZ ROZDĚLENÍ DO TŘÍD</t>
  </si>
  <si>
    <t>DATA:</t>
  </si>
  <si>
    <t>modus:</t>
  </si>
  <si>
    <t>kvartily: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</si>
</sst>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5">
    <font>
      <sz val="10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i/>
      <sz val="10"/>
      <name val="Arial"/>
      <family val="2"/>
    </font>
    <font>
      <i/>
      <vertAlign val="subscript"/>
      <sz val="10"/>
      <name val="Arial"/>
      <family val="2"/>
    </font>
    <font>
      <b/>
      <sz val="10"/>
      <name val="Symbol"/>
      <family val="1"/>
    </font>
    <font>
      <b/>
      <sz val="10"/>
      <name val="Arial"/>
      <family val="0"/>
    </font>
    <font>
      <b/>
      <sz val="10"/>
      <color indexed="16"/>
      <name val="Arial"/>
      <family val="0"/>
    </font>
    <font>
      <b/>
      <sz val="10"/>
      <color indexed="18"/>
      <name val="Arial"/>
      <family val="0"/>
    </font>
    <font>
      <b/>
      <sz val="10"/>
      <color indexed="17"/>
      <name val="Arial"/>
      <family val="0"/>
    </font>
    <font>
      <b/>
      <sz val="10"/>
      <color indexed="6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G28" sqref="G28"/>
    </sheetView>
  </sheetViews>
  <sheetFormatPr defaultColWidth="9.140625" defaultRowHeight="12.75"/>
  <cols>
    <col min="1" max="1" width="11.8515625" style="1" bestFit="1" customWidth="1"/>
    <col min="2" max="2" width="10.57421875" style="1" customWidth="1"/>
    <col min="3" max="4" width="11.8515625" style="1" customWidth="1"/>
    <col min="5" max="8" width="9.140625" style="1" customWidth="1"/>
    <col min="9" max="10" width="4.8515625" style="1" customWidth="1"/>
    <col min="11" max="13" width="5.140625" style="1" customWidth="1"/>
    <col min="14" max="14" width="5.00390625" style="1" customWidth="1"/>
    <col min="15" max="15" width="5.140625" style="1" customWidth="1"/>
    <col min="16" max="16384" width="9.140625" style="1" customWidth="1"/>
  </cols>
  <sheetData>
    <row r="1" spans="1:16" ht="47.25">
      <c r="A1" s="1" t="s">
        <v>0</v>
      </c>
      <c r="B1" s="2" t="s">
        <v>15</v>
      </c>
      <c r="C1" s="2" t="s">
        <v>1</v>
      </c>
      <c r="D1" s="2" t="s">
        <v>16</v>
      </c>
      <c r="E1" s="3" t="s">
        <v>10</v>
      </c>
      <c r="F1" s="3" t="s">
        <v>11</v>
      </c>
      <c r="G1" s="3" t="s">
        <v>12</v>
      </c>
      <c r="H1" s="3" t="s">
        <v>13</v>
      </c>
      <c r="I1" s="3"/>
      <c r="J1" s="16"/>
      <c r="K1" s="15" t="s">
        <v>23</v>
      </c>
      <c r="L1" s="15"/>
      <c r="M1" s="15"/>
      <c r="N1" s="15"/>
      <c r="O1" s="15"/>
      <c r="P1" s="13"/>
    </row>
    <row r="2" spans="1:12" ht="16.5" customHeight="1">
      <c r="A2" s="1" t="s">
        <v>2</v>
      </c>
      <c r="B2" s="1">
        <v>71</v>
      </c>
      <c r="C2" s="1">
        <v>3</v>
      </c>
      <c r="D2" s="1">
        <f>C2</f>
        <v>3</v>
      </c>
      <c r="E2" s="1">
        <f>(1/C$10)*C2*B2</f>
        <v>5.325000000000001</v>
      </c>
      <c r="F2" s="1">
        <f>(1/C$10)*C2*(B2-E$10)^2</f>
        <v>90.04668749999998</v>
      </c>
      <c r="G2" s="1">
        <f>(1/C$10)*C2*(B2-E$10)^3</f>
        <v>-3120.1177218749986</v>
      </c>
      <c r="H2" s="1">
        <f>(1/C$10)*C2*(B2-E$10)^4</f>
        <v>108112.07906296867</v>
      </c>
      <c r="J2" s="16"/>
      <c r="K2" s="12" t="s">
        <v>24</v>
      </c>
      <c r="L2" s="10"/>
    </row>
    <row r="3" spans="1:15" ht="16.5" customHeight="1">
      <c r="A3" s="1" t="s">
        <v>3</v>
      </c>
      <c r="B3" s="1">
        <f>B2+9</f>
        <v>80</v>
      </c>
      <c r="C3" s="1">
        <v>3</v>
      </c>
      <c r="D3" s="1">
        <f>C3+D2</f>
        <v>6</v>
      </c>
      <c r="E3" s="1">
        <f aca="true" t="shared" si="0" ref="E3:E9">(1/C$10)*C3*B3</f>
        <v>6.000000000000001</v>
      </c>
      <c r="F3" s="1">
        <f aca="true" t="shared" si="1" ref="F3:F9">(1/C$10)*C3*(B3-E$10)^2</f>
        <v>49.344187499999975</v>
      </c>
      <c r="G3" s="1">
        <f aca="true" t="shared" si="2" ref="G3:G9">(1/C$10)*C3*(B3-E$10)^3</f>
        <v>-1265.6784093749989</v>
      </c>
      <c r="H3" s="1">
        <f aca="true" t="shared" si="3" ref="H3:H9">(1/C$10)*C3*(B3-E$10)^4</f>
        <v>32464.65120046871</v>
      </c>
      <c r="J3" s="16"/>
      <c r="K3" s="1">
        <v>68</v>
      </c>
      <c r="L3" s="1">
        <v>71</v>
      </c>
      <c r="M3" s="1">
        <v>71</v>
      </c>
      <c r="N3" s="1">
        <v>78</v>
      </c>
      <c r="O3" s="1">
        <v>82</v>
      </c>
    </row>
    <row r="4" spans="1:15" ht="16.5" customHeight="1">
      <c r="A4" s="1" t="s">
        <v>4</v>
      </c>
      <c r="B4" s="1">
        <f aca="true" t="shared" si="4" ref="B4:B9">B3+9</f>
        <v>89</v>
      </c>
      <c r="C4" s="1">
        <v>4</v>
      </c>
      <c r="D4" s="1">
        <f aca="true" t="shared" si="5" ref="D4:D9">C4+D3</f>
        <v>10</v>
      </c>
      <c r="E4" s="1">
        <f t="shared" si="0"/>
        <v>8.9</v>
      </c>
      <c r="F4" s="1">
        <f t="shared" si="1"/>
        <v>27.722249999999974</v>
      </c>
      <c r="G4" s="1">
        <f t="shared" si="2"/>
        <v>-461.57546249999933</v>
      </c>
      <c r="H4" s="1">
        <f t="shared" si="3"/>
        <v>7685.231450624986</v>
      </c>
      <c r="J4" s="16"/>
      <c r="K4" s="1">
        <v>82</v>
      </c>
      <c r="L4" s="1">
        <v>87</v>
      </c>
      <c r="M4" s="1">
        <v>91</v>
      </c>
      <c r="N4" s="1">
        <v>92</v>
      </c>
      <c r="O4" s="1">
        <v>92</v>
      </c>
    </row>
    <row r="5" spans="1:15" ht="16.5" customHeight="1">
      <c r="A5" s="1" t="s">
        <v>5</v>
      </c>
      <c r="B5" s="1">
        <f t="shared" si="4"/>
        <v>98</v>
      </c>
      <c r="C5" s="1">
        <v>5</v>
      </c>
      <c r="D5" s="1">
        <f t="shared" si="5"/>
        <v>15</v>
      </c>
      <c r="E5" s="1">
        <f t="shared" si="0"/>
        <v>12.25</v>
      </c>
      <c r="F5" s="1">
        <f t="shared" si="1"/>
        <v>7.315312499999984</v>
      </c>
      <c r="G5" s="1">
        <f t="shared" si="2"/>
        <v>-55.96214062499982</v>
      </c>
      <c r="H5" s="1">
        <f t="shared" si="3"/>
        <v>428.11037578124814</v>
      </c>
      <c r="J5" s="16"/>
      <c r="K5" s="1">
        <v>95</v>
      </c>
      <c r="L5" s="1">
        <v>97</v>
      </c>
      <c r="M5" s="1">
        <v>102</v>
      </c>
      <c r="N5" s="1">
        <v>102</v>
      </c>
      <c r="O5" s="1">
        <v>102</v>
      </c>
    </row>
    <row r="6" spans="1:15" ht="16.5" customHeight="1">
      <c r="A6" s="1" t="s">
        <v>6</v>
      </c>
      <c r="B6" s="1">
        <f t="shared" si="4"/>
        <v>107</v>
      </c>
      <c r="C6" s="1">
        <v>8</v>
      </c>
      <c r="D6" s="1">
        <f t="shared" si="5"/>
        <v>23</v>
      </c>
      <c r="E6" s="1">
        <f t="shared" si="0"/>
        <v>21.400000000000002</v>
      </c>
      <c r="F6" s="1">
        <f t="shared" si="1"/>
        <v>0.36450000000000465</v>
      </c>
      <c r="G6" s="1">
        <f t="shared" si="2"/>
        <v>0.49207500000000937</v>
      </c>
      <c r="H6" s="1">
        <f t="shared" si="3"/>
        <v>0.6643012500000168</v>
      </c>
      <c r="J6" s="16"/>
      <c r="K6" s="11">
        <v>103</v>
      </c>
      <c r="L6" s="11">
        <v>105</v>
      </c>
      <c r="M6" s="11">
        <v>105</v>
      </c>
      <c r="N6" s="11">
        <v>109</v>
      </c>
      <c r="O6" s="1">
        <v>110</v>
      </c>
    </row>
    <row r="7" spans="1:15" ht="16.5" customHeight="1">
      <c r="A7" s="1" t="s">
        <v>7</v>
      </c>
      <c r="B7" s="1">
        <f t="shared" si="4"/>
        <v>116</v>
      </c>
      <c r="C7" s="1">
        <v>9</v>
      </c>
      <c r="D7" s="1">
        <f t="shared" si="5"/>
        <v>32</v>
      </c>
      <c r="E7" s="1">
        <f t="shared" si="0"/>
        <v>26.1</v>
      </c>
      <c r="F7" s="1">
        <f t="shared" si="1"/>
        <v>24.10256250000004</v>
      </c>
      <c r="G7" s="1">
        <f t="shared" si="2"/>
        <v>249.46152187500064</v>
      </c>
      <c r="H7" s="1">
        <f t="shared" si="3"/>
        <v>2581.926751406258</v>
      </c>
      <c r="J7" s="16"/>
      <c r="K7" s="1">
        <v>111</v>
      </c>
      <c r="L7" s="1">
        <v>111</v>
      </c>
      <c r="M7" s="1">
        <v>111</v>
      </c>
      <c r="N7" s="1">
        <v>112</v>
      </c>
      <c r="O7" s="1">
        <v>112</v>
      </c>
    </row>
    <row r="8" spans="1:15" ht="16.5" customHeight="1">
      <c r="A8" s="1" t="s">
        <v>8</v>
      </c>
      <c r="B8" s="1">
        <f t="shared" si="4"/>
        <v>125</v>
      </c>
      <c r="C8" s="1">
        <v>5</v>
      </c>
      <c r="D8" s="1">
        <f t="shared" si="5"/>
        <v>37</v>
      </c>
      <c r="E8" s="1">
        <f t="shared" si="0"/>
        <v>15.625</v>
      </c>
      <c r="F8" s="1">
        <f t="shared" si="1"/>
        <v>46.802812500000044</v>
      </c>
      <c r="G8" s="1">
        <f t="shared" si="2"/>
        <v>905.6344218750013</v>
      </c>
      <c r="H8" s="1">
        <f t="shared" si="3"/>
        <v>17524.026063281282</v>
      </c>
      <c r="J8" s="16"/>
      <c r="K8" s="1">
        <v>114</v>
      </c>
      <c r="L8" s="1">
        <v>114</v>
      </c>
      <c r="M8" s="1">
        <v>114</v>
      </c>
      <c r="N8" s="1">
        <v>115</v>
      </c>
      <c r="O8" s="1">
        <v>116</v>
      </c>
    </row>
    <row r="9" spans="1:15" ht="16.5" customHeight="1">
      <c r="A9" s="1" t="s">
        <v>9</v>
      </c>
      <c r="B9" s="1">
        <f t="shared" si="4"/>
        <v>134</v>
      </c>
      <c r="C9" s="1">
        <v>3</v>
      </c>
      <c r="D9" s="1">
        <f t="shared" si="5"/>
        <v>40</v>
      </c>
      <c r="E9" s="1">
        <f t="shared" si="0"/>
        <v>10.05</v>
      </c>
      <c r="F9" s="1">
        <f t="shared" si="1"/>
        <v>60.27918750000005</v>
      </c>
      <c r="G9" s="1">
        <f t="shared" si="2"/>
        <v>1708.914965625002</v>
      </c>
      <c r="H9" s="1">
        <f t="shared" si="3"/>
        <v>48447.739275468826</v>
      </c>
      <c r="J9" s="16"/>
      <c r="K9" s="1">
        <v>118</v>
      </c>
      <c r="L9" s="1">
        <v>119</v>
      </c>
      <c r="M9" s="1">
        <v>121</v>
      </c>
      <c r="N9" s="1">
        <v>122</v>
      </c>
      <c r="O9" s="1">
        <v>122</v>
      </c>
    </row>
    <row r="10" spans="2:15" s="5" customFormat="1" ht="16.5" customHeight="1">
      <c r="B10" s="4" t="s">
        <v>14</v>
      </c>
      <c r="C10" s="5">
        <f>SUM(C2:C9)</f>
        <v>40</v>
      </c>
      <c r="E10" s="6">
        <f>SUM(E2:E9)</f>
        <v>105.64999999999999</v>
      </c>
      <c r="F10" s="7">
        <f>SUM(F2:F9)</f>
        <v>305.9775</v>
      </c>
      <c r="G10" s="8">
        <f>SUM(G2:G9)</f>
        <v>-2038.8307499999923</v>
      </c>
      <c r="H10" s="9">
        <f>SUM(H2:H9)</f>
        <v>217244.42848125</v>
      </c>
      <c r="I10" s="9"/>
      <c r="J10" s="17"/>
      <c r="K10" s="11">
        <v>124</v>
      </c>
      <c r="L10" s="11">
        <v>126</v>
      </c>
      <c r="M10" s="11">
        <v>131</v>
      </c>
      <c r="N10" s="11">
        <v>133</v>
      </c>
      <c r="O10" s="11">
        <v>137</v>
      </c>
    </row>
    <row r="11" spans="10:15" ht="16.5" customHeight="1">
      <c r="J11" s="16"/>
      <c r="K11" s="11"/>
      <c r="L11" s="11"/>
      <c r="M11" s="11"/>
      <c r="N11" s="11"/>
      <c r="O11" s="11"/>
    </row>
    <row r="12" spans="2:16" ht="16.5" customHeight="1">
      <c r="B12" s="10" t="s">
        <v>17</v>
      </c>
      <c r="H12" s="1">
        <f>H10-(64/2)*F10+(7/240)*8^4</f>
        <v>207572.6151479167</v>
      </c>
      <c r="J12" s="16"/>
      <c r="K12" s="11"/>
      <c r="L12" s="11"/>
      <c r="M12" s="11" t="s">
        <v>18</v>
      </c>
      <c r="N12" s="11"/>
      <c r="O12" s="11"/>
      <c r="P12" s="1" t="s">
        <v>25</v>
      </c>
    </row>
    <row r="13" spans="10:16" ht="16.5" customHeight="1">
      <c r="J13" s="16"/>
      <c r="K13" s="11"/>
      <c r="L13" s="14">
        <f>AVERAGE(K3:O10)</f>
        <v>105.675</v>
      </c>
      <c r="M13" s="13"/>
      <c r="N13" s="14"/>
      <c r="O13" s="11"/>
      <c r="P13" s="1">
        <f>MODE(K3:O10)</f>
        <v>102</v>
      </c>
    </row>
    <row r="14" spans="2:16" ht="16.5" customHeight="1">
      <c r="B14" s="1" t="s">
        <v>18</v>
      </c>
      <c r="D14" s="1" t="s">
        <v>21</v>
      </c>
      <c r="F14" s="1" t="s">
        <v>25</v>
      </c>
      <c r="J14" s="16"/>
      <c r="K14" s="11"/>
      <c r="L14" s="11"/>
      <c r="M14" s="11" t="s">
        <v>19</v>
      </c>
      <c r="N14" s="11"/>
      <c r="O14" s="11"/>
      <c r="P14" s="1" t="s">
        <v>26</v>
      </c>
    </row>
    <row r="15" spans="2:16" ht="16.5" customHeight="1">
      <c r="B15" s="1">
        <f>E10</f>
        <v>105.64999999999999</v>
      </c>
      <c r="D15" s="1">
        <f>G10/B21^3</f>
        <v>-0.3911127757393131</v>
      </c>
      <c r="F15" s="1">
        <f>B7-(9/2)*(C8-C6)/(C8+C6-2*C7)</f>
        <v>113.3</v>
      </c>
      <c r="J15" s="16"/>
      <c r="L15" s="13">
        <f>VARP(K3:O10)</f>
        <v>292.469375</v>
      </c>
      <c r="M15" s="13"/>
      <c r="N15" s="13"/>
      <c r="P15" s="1">
        <f>QUARTILE(K3:O10,1)</f>
        <v>94.25</v>
      </c>
    </row>
    <row r="16" spans="10:16" ht="16.5" customHeight="1">
      <c r="J16" s="16"/>
      <c r="M16" s="1" t="s">
        <v>20</v>
      </c>
      <c r="P16" s="1">
        <f>QUARTILE(K3:O10,2)</f>
        <v>110.5</v>
      </c>
    </row>
    <row r="17" spans="2:16" ht="16.5" customHeight="1">
      <c r="B17" s="1" t="s">
        <v>19</v>
      </c>
      <c r="D17" s="1" t="s">
        <v>22</v>
      </c>
      <c r="F17" s="1" t="s">
        <v>26</v>
      </c>
      <c r="J17" s="16"/>
      <c r="L17" s="13">
        <f>STDEVP(K3:O10)</f>
        <v>17.101736022989012</v>
      </c>
      <c r="M17" s="13"/>
      <c r="N17" s="13"/>
      <c r="P17" s="1">
        <f>QUARTILE(K3:O10,3)</f>
        <v>116.5</v>
      </c>
    </row>
    <row r="18" spans="2:13" ht="16.5" customHeight="1">
      <c r="B18" s="1">
        <f>F10-64/12</f>
        <v>300.6441666666667</v>
      </c>
      <c r="D18" s="1">
        <f>H12/B21^4-3</f>
        <v>-0.7035103448198634</v>
      </c>
      <c r="F18" s="1">
        <f>B4-9/2+(10-D3)*9/C4</f>
        <v>93.5</v>
      </c>
      <c r="J18" s="16"/>
      <c r="M18" s="1" t="s">
        <v>21</v>
      </c>
    </row>
    <row r="19" spans="6:14" ht="16.5" customHeight="1">
      <c r="F19" s="1">
        <f>B6-9/2+(20-D5)*9/C6</f>
        <v>108.125</v>
      </c>
      <c r="J19" s="16"/>
      <c r="L19" s="13">
        <f>SKEW(K3:O10)</f>
        <v>-0.5103264770123386</v>
      </c>
      <c r="M19" s="13"/>
      <c r="N19" s="13"/>
    </row>
    <row r="20" spans="2:13" ht="16.5" customHeight="1">
      <c r="B20" s="1" t="s">
        <v>20</v>
      </c>
      <c r="F20" s="1">
        <f>B7-9/2+(30-D6)*9/C7</f>
        <v>118.5</v>
      </c>
      <c r="J20" s="16"/>
      <c r="M20" s="1" t="s">
        <v>22</v>
      </c>
    </row>
    <row r="21" spans="2:14" ht="16.5" customHeight="1">
      <c r="B21" s="1">
        <f>SQRT(B18)</f>
        <v>17.339093594149226</v>
      </c>
      <c r="J21" s="16"/>
      <c r="L21" s="13">
        <f>KURT(K3:O10)</f>
        <v>-0.2922894635915001</v>
      </c>
      <c r="M21" s="13"/>
      <c r="N21" s="13"/>
    </row>
    <row r="22" ht="16.5" customHeight="1">
      <c r="J22" s="16"/>
    </row>
    <row r="23" ht="16.5" customHeight="1">
      <c r="J23" s="16"/>
    </row>
    <row r="24" ht="16.5" customHeight="1"/>
    <row r="25" ht="16.5" customHeight="1"/>
    <row r="26" ht="16.5" customHeight="1"/>
  </sheetData>
  <mergeCells count="6">
    <mergeCell ref="K1:P1"/>
    <mergeCell ref="L15:N15"/>
    <mergeCell ref="L17:N17"/>
    <mergeCell ref="L19:N19"/>
    <mergeCell ref="L13:N13"/>
    <mergeCell ref="L21:N21"/>
  </mergeCells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oti73</dc:creator>
  <cp:keywords/>
  <dc:description/>
  <cp:lastModifiedBy>oti73</cp:lastModifiedBy>
  <dcterms:created xsi:type="dcterms:W3CDTF">2006-08-06T13:25:52Z</dcterms:created>
  <dcterms:modified xsi:type="dcterms:W3CDTF">2006-08-06T19:59:19Z</dcterms:modified>
  <cp:category/>
  <cp:version/>
  <cp:contentType/>
  <cp:contentStatus/>
</cp:coreProperties>
</file>