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y\Warszawa\Reliability of structures\06\"/>
    </mc:Choice>
  </mc:AlternateContent>
  <xr:revisionPtr revIDLastSave="0" documentId="13_ncr:1_{2801929A-1715-4FE5-BBAF-C90AD3472F0F}" xr6:coauthVersionLast="47" xr6:coauthVersionMax="47" xr10:uidLastSave="{00000000-0000-0000-0000-000000000000}"/>
  <bookViews>
    <workbookView xWindow="-28920" yWindow="-120" windowWidth="29040" windowHeight="15840" xr2:uid="{A28B29FA-D226-4145-828F-1EA872B279AE}"/>
  </bookViews>
  <sheets>
    <sheet name="Pearson" sheetId="2" r:id="rId1"/>
    <sheet name="Spearma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E3" i="2" s="1"/>
  <c r="H3" i="2" s="1"/>
  <c r="B16" i="2"/>
  <c r="D3" i="2" s="1"/>
  <c r="C14" i="2"/>
  <c r="B14" i="2"/>
  <c r="Q2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  <c r="D10" i="2" l="1"/>
  <c r="F10" i="2" s="1"/>
  <c r="N11" i="1"/>
  <c r="O11" i="1" s="1"/>
  <c r="N7" i="1"/>
  <c r="O7" i="1" s="1"/>
  <c r="N3" i="1"/>
  <c r="O3" i="1" s="1"/>
  <c r="N9" i="1"/>
  <c r="O9" i="1" s="1"/>
  <c r="N5" i="1"/>
  <c r="O5" i="1" s="1"/>
  <c r="N2" i="1"/>
  <c r="O2" i="1" s="1"/>
  <c r="N8" i="1"/>
  <c r="O8" i="1" s="1"/>
  <c r="N4" i="1"/>
  <c r="O4" i="1" s="1"/>
  <c r="N10" i="1"/>
  <c r="O10" i="1" s="1"/>
  <c r="N6" i="1"/>
  <c r="O6" i="1" s="1"/>
  <c r="E10" i="2"/>
  <c r="H10" i="2" s="1"/>
  <c r="E6" i="2"/>
  <c r="H6" i="2" s="1"/>
  <c r="D6" i="2"/>
  <c r="E9" i="2"/>
  <c r="H9" i="2" s="1"/>
  <c r="E5" i="2"/>
  <c r="H5" i="2" s="1"/>
  <c r="E2" i="2"/>
  <c r="H2" i="2" s="1"/>
  <c r="E8" i="2"/>
  <c r="H8" i="2" s="1"/>
  <c r="E4" i="2"/>
  <c r="H4" i="2" s="1"/>
  <c r="E11" i="2"/>
  <c r="H11" i="2" s="1"/>
  <c r="E7" i="2"/>
  <c r="H7" i="2" s="1"/>
  <c r="G3" i="2"/>
  <c r="F3" i="2"/>
  <c r="D9" i="2"/>
  <c r="D5" i="2"/>
  <c r="D2" i="2"/>
  <c r="D8" i="2"/>
  <c r="D4" i="2"/>
  <c r="G10" i="2"/>
  <c r="G6" i="2"/>
  <c r="D11" i="2"/>
  <c r="D7" i="2"/>
  <c r="B13" i="1"/>
  <c r="F6" i="2" l="1"/>
  <c r="O12" i="1"/>
  <c r="C13" i="1" s="1"/>
  <c r="H12" i="2"/>
  <c r="G7" i="2"/>
  <c r="F7" i="2"/>
  <c r="G4" i="2"/>
  <c r="F4" i="2"/>
  <c r="G9" i="2"/>
  <c r="F9" i="2"/>
  <c r="G5" i="2"/>
  <c r="F5" i="2"/>
  <c r="G11" i="2"/>
  <c r="F11" i="2"/>
  <c r="G8" i="2"/>
  <c r="F8" i="2"/>
  <c r="F2" i="2"/>
  <c r="G2" i="2"/>
  <c r="G12" i="2" l="1"/>
  <c r="F12" i="2"/>
  <c r="D14" i="2" l="1"/>
</calcChain>
</file>

<file path=xl/sharedStrings.xml><?xml version="1.0" encoding="utf-8"?>
<sst xmlns="http://schemas.openxmlformats.org/spreadsheetml/2006/main" count="19" uniqueCount="17">
  <si>
    <t>Spearman</t>
  </si>
  <si>
    <t>Pearson</t>
  </si>
  <si>
    <t>x</t>
  </si>
  <si>
    <t>y</t>
  </si>
  <si>
    <t>rank x</t>
  </si>
  <si>
    <t>rank y</t>
  </si>
  <si>
    <t>d=rank x-rank y</t>
  </si>
  <si>
    <t>d^2</t>
  </si>
  <si>
    <t>total</t>
  </si>
  <si>
    <t>n</t>
  </si>
  <si>
    <t>mean x</t>
  </si>
  <si>
    <t>mean y</t>
  </si>
  <si>
    <t>dx=x-mean x</t>
  </si>
  <si>
    <t>dy=y-mean y</t>
  </si>
  <si>
    <t>dx*dy</t>
  </si>
  <si>
    <t>dx^2</t>
  </si>
  <si>
    <t>dy^2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</si>
</sst>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164" fontId="0" fillId="3" borderId="10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Measured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31E-2"/>
          <c:y val="0.15213793103448278"/>
          <c:w val="0.87753018372703417"/>
          <c:h val="0.7228125622228256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Pearson!$A$2:$A$11</c:f>
              <c:numCache>
                <c:formatCode>General</c:formatCode>
                <c:ptCount val="10"/>
                <c:pt idx="0">
                  <c:v>60</c:v>
                </c:pt>
                <c:pt idx="1">
                  <c:v>55</c:v>
                </c:pt>
                <c:pt idx="2">
                  <c:v>25</c:v>
                </c:pt>
                <c:pt idx="3">
                  <c:v>50</c:v>
                </c:pt>
                <c:pt idx="4">
                  <c:v>40</c:v>
                </c:pt>
                <c:pt idx="5">
                  <c:v>45</c:v>
                </c:pt>
                <c:pt idx="6">
                  <c:v>35</c:v>
                </c:pt>
                <c:pt idx="7">
                  <c:v>10</c:v>
                </c:pt>
                <c:pt idx="8">
                  <c:v>30</c:v>
                </c:pt>
                <c:pt idx="9">
                  <c:v>20</c:v>
                </c:pt>
              </c:numCache>
            </c:numRef>
          </c:xVal>
          <c:yVal>
            <c:numRef>
              <c:f>Pearson!$B$2:$B$11</c:f>
              <c:numCache>
                <c:formatCode>General</c:formatCode>
                <c:ptCount val="10"/>
                <c:pt idx="0">
                  <c:v>118</c:v>
                </c:pt>
                <c:pt idx="1">
                  <c:v>117</c:v>
                </c:pt>
                <c:pt idx="2">
                  <c:v>120</c:v>
                </c:pt>
                <c:pt idx="3">
                  <c:v>121</c:v>
                </c:pt>
                <c:pt idx="4">
                  <c:v>119</c:v>
                </c:pt>
                <c:pt idx="5">
                  <c:v>122</c:v>
                </c:pt>
                <c:pt idx="6">
                  <c:v>123</c:v>
                </c:pt>
                <c:pt idx="7">
                  <c:v>124</c:v>
                </c:pt>
                <c:pt idx="8">
                  <c:v>125</c:v>
                </c:pt>
                <c:pt idx="9">
                  <c:v>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8D-44A0-80A9-0C961B73E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82879"/>
        <c:axId val="178292031"/>
      </c:scatterChart>
      <c:valAx>
        <c:axId val="178282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292031"/>
        <c:crosses val="autoZero"/>
        <c:crossBetween val="midCat"/>
      </c:valAx>
      <c:valAx>
        <c:axId val="17829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282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Measured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Spearman!$A$2:$A$11</c:f>
              <c:numCache>
                <c:formatCode>General</c:formatCode>
                <c:ptCount val="10"/>
                <c:pt idx="0">
                  <c:v>60</c:v>
                </c:pt>
                <c:pt idx="1">
                  <c:v>55</c:v>
                </c:pt>
                <c:pt idx="2">
                  <c:v>25</c:v>
                </c:pt>
                <c:pt idx="3">
                  <c:v>50</c:v>
                </c:pt>
                <c:pt idx="4">
                  <c:v>40</c:v>
                </c:pt>
                <c:pt idx="5">
                  <c:v>45</c:v>
                </c:pt>
                <c:pt idx="6">
                  <c:v>35</c:v>
                </c:pt>
                <c:pt idx="7">
                  <c:v>10</c:v>
                </c:pt>
                <c:pt idx="8">
                  <c:v>30</c:v>
                </c:pt>
                <c:pt idx="9">
                  <c:v>20</c:v>
                </c:pt>
              </c:numCache>
            </c:numRef>
          </c:xVal>
          <c:yVal>
            <c:numRef>
              <c:f>Spearman!$B$2:$B$11</c:f>
              <c:numCache>
                <c:formatCode>General</c:formatCode>
                <c:ptCount val="10"/>
                <c:pt idx="0">
                  <c:v>118</c:v>
                </c:pt>
                <c:pt idx="1">
                  <c:v>117</c:v>
                </c:pt>
                <c:pt idx="2">
                  <c:v>120</c:v>
                </c:pt>
                <c:pt idx="3">
                  <c:v>121</c:v>
                </c:pt>
                <c:pt idx="4">
                  <c:v>119</c:v>
                </c:pt>
                <c:pt idx="5">
                  <c:v>122</c:v>
                </c:pt>
                <c:pt idx="6">
                  <c:v>123</c:v>
                </c:pt>
                <c:pt idx="7">
                  <c:v>124</c:v>
                </c:pt>
                <c:pt idx="8">
                  <c:v>125</c:v>
                </c:pt>
                <c:pt idx="9">
                  <c:v>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A0-44FB-BDCD-262E9BC8F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82879"/>
        <c:axId val="178292031"/>
      </c:scatterChart>
      <c:valAx>
        <c:axId val="178282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292031"/>
        <c:crosses val="autoZero"/>
        <c:crossBetween val="midCat"/>
      </c:valAx>
      <c:valAx>
        <c:axId val="17829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282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358774</xdr:colOff>
      <xdr:row>0</xdr:row>
      <xdr:rowOff>85725</xdr:rowOff>
    </xdr:from>
    <xdr:to>
      <xdr:col>15</xdr:col>
      <xdr:colOff>273049</xdr:colOff>
      <xdr:row>15</xdr:row>
      <xdr:rowOff>53975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DE5216-8813-4518-9A0B-01F4AC2F2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136525</xdr:rowOff>
    </xdr:from>
    <xdr:to>
      <xdr:col>12</xdr:col>
      <xdr:colOff>219075</xdr:colOff>
      <xdr:row>15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6F4BE2-6407-4A4E-BF8B-012DB75F7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F17F-204B-488F-9A4E-14CF5FE31DF4}">
  <dimension ref="A1:H17"/>
  <sheetViews>
    <sheetView tabSelected="1" workbookViewId="0"/>
  </sheetViews>
  <sheetFormatPr defaultRowHeight="15" x14ac:dyDescent="0.25"/>
  <cols>
    <col min="1" max="8" width="12.5703125" customWidth="1"/>
    <col min="14" max="18" width="12.5703125" customWidth="1"/>
  </cols>
  <sheetData>
    <row r="1" spans="1:8" ht="15.75" thickBot="1" x14ac:dyDescent="0.3">
      <c r="A1" s="15" t="s">
        <v>2</v>
      </c>
      <c r="B1" s="16" t="s">
        <v>3</v>
      </c>
      <c r="D1" s="19" t="s">
        <v>12</v>
      </c>
      <c r="E1" s="31" t="s">
        <v>13</v>
      </c>
      <c r="F1" s="19" t="s">
        <v>14</v>
      </c>
      <c r="G1" s="1" t="s">
        <v>15</v>
      </c>
      <c r="H1" s="1" t="s">
        <v>16</v>
      </c>
    </row>
    <row r="2" spans="1:8" x14ac:dyDescent="0.25">
      <c r="A2" s="11">
        <v>60</v>
      </c>
      <c r="B2" s="12">
        <v>118</v>
      </c>
      <c r="D2" s="29">
        <f t="shared" ref="D2:D11" si="0">+A2-$B$16</f>
        <v>23</v>
      </c>
      <c r="E2" s="30">
        <f t="shared" ref="E2:E11" si="1">+B2-$B$17</f>
        <v>-3.5</v>
      </c>
      <c r="F2" s="29">
        <f>+D2*E2</f>
        <v>-80.5</v>
      </c>
      <c r="G2" s="29">
        <f>+D2*D2</f>
        <v>529</v>
      </c>
      <c r="H2" s="29">
        <f>+E2*E2</f>
        <v>12.25</v>
      </c>
    </row>
    <row r="3" spans="1:8" x14ac:dyDescent="0.25">
      <c r="A3" s="6">
        <v>55</v>
      </c>
      <c r="B3" s="7">
        <v>117</v>
      </c>
      <c r="D3" s="25">
        <f t="shared" si="0"/>
        <v>18</v>
      </c>
      <c r="E3" s="27">
        <f t="shared" si="1"/>
        <v>-4.5</v>
      </c>
      <c r="F3" s="25">
        <f t="shared" ref="F3:F11" si="2">+D3*E3</f>
        <v>-81</v>
      </c>
      <c r="G3" s="25">
        <f t="shared" ref="G3:G11" si="3">+D3*D3</f>
        <v>324</v>
      </c>
      <c r="H3" s="25">
        <f t="shared" ref="H3:H11" si="4">+E3*E3</f>
        <v>20.25</v>
      </c>
    </row>
    <row r="4" spans="1:8" x14ac:dyDescent="0.25">
      <c r="A4" s="6">
        <v>25</v>
      </c>
      <c r="B4" s="7">
        <v>120</v>
      </c>
      <c r="D4" s="25">
        <f t="shared" si="0"/>
        <v>-12</v>
      </c>
      <c r="E4" s="27">
        <f t="shared" si="1"/>
        <v>-1.5</v>
      </c>
      <c r="F4" s="25">
        <f t="shared" si="2"/>
        <v>18</v>
      </c>
      <c r="G4" s="25">
        <f t="shared" si="3"/>
        <v>144</v>
      </c>
      <c r="H4" s="25">
        <f t="shared" si="4"/>
        <v>2.25</v>
      </c>
    </row>
    <row r="5" spans="1:8" x14ac:dyDescent="0.25">
      <c r="A5" s="6">
        <v>50</v>
      </c>
      <c r="B5" s="7">
        <v>121</v>
      </c>
      <c r="D5" s="25">
        <f t="shared" si="0"/>
        <v>13</v>
      </c>
      <c r="E5" s="27">
        <f t="shared" si="1"/>
        <v>-0.5</v>
      </c>
      <c r="F5" s="25">
        <f t="shared" si="2"/>
        <v>-6.5</v>
      </c>
      <c r="G5" s="25">
        <f t="shared" si="3"/>
        <v>169</v>
      </c>
      <c r="H5" s="25">
        <f t="shared" si="4"/>
        <v>0.25</v>
      </c>
    </row>
    <row r="6" spans="1:8" x14ac:dyDescent="0.25">
      <c r="A6" s="6">
        <v>40</v>
      </c>
      <c r="B6" s="7">
        <v>119</v>
      </c>
      <c r="D6" s="25">
        <f t="shared" si="0"/>
        <v>3</v>
      </c>
      <c r="E6" s="27">
        <f t="shared" si="1"/>
        <v>-2.5</v>
      </c>
      <c r="F6" s="25">
        <f t="shared" si="2"/>
        <v>-7.5</v>
      </c>
      <c r="G6" s="25">
        <f t="shared" si="3"/>
        <v>9</v>
      </c>
      <c r="H6" s="25">
        <f t="shared" si="4"/>
        <v>6.25</v>
      </c>
    </row>
    <row r="7" spans="1:8" x14ac:dyDescent="0.25">
      <c r="A7" s="6">
        <v>45</v>
      </c>
      <c r="B7" s="7">
        <v>122</v>
      </c>
      <c r="D7" s="25">
        <f t="shared" si="0"/>
        <v>8</v>
      </c>
      <c r="E7" s="27">
        <f t="shared" si="1"/>
        <v>0.5</v>
      </c>
      <c r="F7" s="25">
        <f t="shared" si="2"/>
        <v>4</v>
      </c>
      <c r="G7" s="25">
        <f t="shared" si="3"/>
        <v>64</v>
      </c>
      <c r="H7" s="25">
        <f t="shared" si="4"/>
        <v>0.25</v>
      </c>
    </row>
    <row r="8" spans="1:8" x14ac:dyDescent="0.25">
      <c r="A8" s="6">
        <v>35</v>
      </c>
      <c r="B8" s="7">
        <v>123</v>
      </c>
      <c r="D8" s="25">
        <f t="shared" si="0"/>
        <v>-2</v>
      </c>
      <c r="E8" s="27">
        <f t="shared" si="1"/>
        <v>1.5</v>
      </c>
      <c r="F8" s="25">
        <f t="shared" si="2"/>
        <v>-3</v>
      </c>
      <c r="G8" s="25">
        <f t="shared" si="3"/>
        <v>4</v>
      </c>
      <c r="H8" s="25">
        <f t="shared" si="4"/>
        <v>2.25</v>
      </c>
    </row>
    <row r="9" spans="1:8" x14ac:dyDescent="0.25">
      <c r="A9" s="6">
        <v>10</v>
      </c>
      <c r="B9" s="7">
        <v>124</v>
      </c>
      <c r="D9" s="25">
        <f t="shared" si="0"/>
        <v>-27</v>
      </c>
      <c r="E9" s="27">
        <f t="shared" si="1"/>
        <v>2.5</v>
      </c>
      <c r="F9" s="25">
        <f t="shared" si="2"/>
        <v>-67.5</v>
      </c>
      <c r="G9" s="25">
        <f t="shared" si="3"/>
        <v>729</v>
      </c>
      <c r="H9" s="25">
        <f t="shared" si="4"/>
        <v>6.25</v>
      </c>
    </row>
    <row r="10" spans="1:8" x14ac:dyDescent="0.25">
      <c r="A10" s="6">
        <v>30</v>
      </c>
      <c r="B10" s="7">
        <v>125</v>
      </c>
      <c r="D10" s="25">
        <f t="shared" si="0"/>
        <v>-7</v>
      </c>
      <c r="E10" s="27">
        <f t="shared" si="1"/>
        <v>3.5</v>
      </c>
      <c r="F10" s="25">
        <f t="shared" si="2"/>
        <v>-24.5</v>
      </c>
      <c r="G10" s="25">
        <f t="shared" si="3"/>
        <v>49</v>
      </c>
      <c r="H10" s="25">
        <f t="shared" si="4"/>
        <v>12.25</v>
      </c>
    </row>
    <row r="11" spans="1:8" ht="15.75" thickBot="1" x14ac:dyDescent="0.3">
      <c r="A11" s="8">
        <v>20</v>
      </c>
      <c r="B11" s="9">
        <v>126</v>
      </c>
      <c r="D11" s="26">
        <f t="shared" si="0"/>
        <v>-17</v>
      </c>
      <c r="E11" s="28">
        <f t="shared" si="1"/>
        <v>4.5</v>
      </c>
      <c r="F11" s="32">
        <f t="shared" si="2"/>
        <v>-76.5</v>
      </c>
      <c r="G11" s="32">
        <f t="shared" si="3"/>
        <v>289</v>
      </c>
      <c r="H11" s="32">
        <f t="shared" si="4"/>
        <v>20.25</v>
      </c>
    </row>
    <row r="12" spans="1:8" ht="15.75" thickBot="1" x14ac:dyDescent="0.3">
      <c r="F12" s="33">
        <f>SUM(F2:F11)</f>
        <v>-325</v>
      </c>
      <c r="G12" s="33">
        <f>SUM(G2:G11)</f>
        <v>2310</v>
      </c>
      <c r="H12" s="33">
        <f>SUM(H2:H11)</f>
        <v>82.5</v>
      </c>
    </row>
    <row r="13" spans="1:8" ht="15.75" thickBot="1" x14ac:dyDescent="0.3"/>
    <row r="14" spans="1:8" ht="15.75" thickBot="1" x14ac:dyDescent="0.3">
      <c r="A14" s="38" t="s">
        <v>1</v>
      </c>
      <c r="B14" s="39">
        <f>CORREL(A2:A11,B2:B11)</f>
        <v>-0.744475477139387</v>
      </c>
      <c r="C14" s="24">
        <f>PEARSON(A2:A11,B2:B11)</f>
        <v>-0.744475477139387</v>
      </c>
      <c r="D14" s="34">
        <f>+F12/SQRT(G12*H12)</f>
        <v>-0.744475477139387</v>
      </c>
    </row>
    <row r="15" spans="1:8" ht="15.75" thickBot="1" x14ac:dyDescent="0.3"/>
    <row r="16" spans="1:8" x14ac:dyDescent="0.25">
      <c r="A16" s="22" t="s">
        <v>10</v>
      </c>
      <c r="B16" s="35">
        <f>AVERAGEA(A2:A11)</f>
        <v>37</v>
      </c>
    </row>
    <row r="17" spans="1:2" ht="15.75" thickBot="1" x14ac:dyDescent="0.3">
      <c r="A17" s="23" t="s">
        <v>11</v>
      </c>
      <c r="B17" s="36">
        <f>AVERAGEA(B2:B11)</f>
        <v>121.5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64AE-5CF0-4344-B5A8-0EE906D45257}">
  <dimension ref="A1:Q13"/>
  <sheetViews>
    <sheetView workbookViewId="0"/>
  </sheetViews>
  <sheetFormatPr defaultRowHeight="15" x14ac:dyDescent="0.25"/>
  <cols>
    <col min="1" max="4" width="10.5703125" customWidth="1"/>
    <col min="14" max="15" width="14.5703125" customWidth="1"/>
  </cols>
  <sheetData>
    <row r="1" spans="1:17" ht="15.75" thickBot="1" x14ac:dyDescent="0.3">
      <c r="A1" s="15" t="s">
        <v>2</v>
      </c>
      <c r="B1" s="16" t="s">
        <v>3</v>
      </c>
      <c r="C1" s="15" t="s">
        <v>4</v>
      </c>
      <c r="D1" s="16" t="s">
        <v>5</v>
      </c>
      <c r="N1" s="15" t="s">
        <v>6</v>
      </c>
      <c r="O1" s="16" t="s">
        <v>7</v>
      </c>
      <c r="Q1" s="19" t="s">
        <v>9</v>
      </c>
    </row>
    <row r="2" spans="1:17" ht="15.75" thickBot="1" x14ac:dyDescent="0.3">
      <c r="A2" s="11">
        <v>60</v>
      </c>
      <c r="B2" s="12">
        <v>118</v>
      </c>
      <c r="C2" s="13">
        <f>_xlfn.RANK.AVG(A2,$A$2:$A$11)</f>
        <v>1</v>
      </c>
      <c r="D2" s="14">
        <f>_xlfn.RANK.AVG(B2,$B$2:$B$11)</f>
        <v>9</v>
      </c>
      <c r="N2" s="13">
        <f>+C2-D2</f>
        <v>-8</v>
      </c>
      <c r="O2" s="14">
        <f>+N2^2</f>
        <v>64</v>
      </c>
      <c r="Q2" s="20">
        <f>COUNT(A2:A11)</f>
        <v>10</v>
      </c>
    </row>
    <row r="3" spans="1:17" x14ac:dyDescent="0.25">
      <c r="A3" s="6">
        <v>55</v>
      </c>
      <c r="B3" s="7">
        <v>117</v>
      </c>
      <c r="C3" s="3">
        <f t="shared" ref="C3:C11" si="0">_xlfn.RANK.AVG(A3,$A$2:$A$11)</f>
        <v>2</v>
      </c>
      <c r="D3" s="4">
        <f t="shared" ref="D3:D11" si="1">_xlfn.RANK.AVG(B3,$B$2:$B$11)</f>
        <v>10</v>
      </c>
      <c r="N3" s="3">
        <f t="shared" ref="N3:N11" si="2">+C3-D3</f>
        <v>-8</v>
      </c>
      <c r="O3" s="4">
        <f t="shared" ref="O3:O11" si="3">+N3^2</f>
        <v>64</v>
      </c>
    </row>
    <row r="4" spans="1:17" x14ac:dyDescent="0.25">
      <c r="A4" s="6">
        <v>25</v>
      </c>
      <c r="B4" s="7">
        <v>120</v>
      </c>
      <c r="C4" s="3">
        <f t="shared" si="0"/>
        <v>8</v>
      </c>
      <c r="D4" s="4">
        <f t="shared" si="1"/>
        <v>7</v>
      </c>
      <c r="N4" s="3">
        <f t="shared" si="2"/>
        <v>1</v>
      </c>
      <c r="O4" s="4">
        <f t="shared" si="3"/>
        <v>1</v>
      </c>
    </row>
    <row r="5" spans="1:17" x14ac:dyDescent="0.25">
      <c r="A5" s="6">
        <v>50</v>
      </c>
      <c r="B5" s="7">
        <v>121</v>
      </c>
      <c r="C5" s="3">
        <f t="shared" si="0"/>
        <v>3</v>
      </c>
      <c r="D5" s="4">
        <f t="shared" si="1"/>
        <v>6</v>
      </c>
      <c r="N5" s="3">
        <f t="shared" si="2"/>
        <v>-3</v>
      </c>
      <c r="O5" s="4">
        <f t="shared" si="3"/>
        <v>9</v>
      </c>
    </row>
    <row r="6" spans="1:17" x14ac:dyDescent="0.25">
      <c r="A6" s="6">
        <v>40</v>
      </c>
      <c r="B6" s="7">
        <v>119</v>
      </c>
      <c r="C6" s="3">
        <f t="shared" si="0"/>
        <v>5</v>
      </c>
      <c r="D6" s="4">
        <f t="shared" si="1"/>
        <v>8</v>
      </c>
      <c r="N6" s="3">
        <f t="shared" si="2"/>
        <v>-3</v>
      </c>
      <c r="O6" s="4">
        <f t="shared" si="3"/>
        <v>9</v>
      </c>
    </row>
    <row r="7" spans="1:17" x14ac:dyDescent="0.25">
      <c r="A7" s="6">
        <v>45</v>
      </c>
      <c r="B7" s="7">
        <v>122</v>
      </c>
      <c r="C7" s="3">
        <f t="shared" si="0"/>
        <v>4</v>
      </c>
      <c r="D7" s="4">
        <f t="shared" si="1"/>
        <v>5</v>
      </c>
      <c r="N7" s="3">
        <f t="shared" si="2"/>
        <v>-1</v>
      </c>
      <c r="O7" s="4">
        <f t="shared" si="3"/>
        <v>1</v>
      </c>
    </row>
    <row r="8" spans="1:17" x14ac:dyDescent="0.25">
      <c r="A8" s="6">
        <v>35</v>
      </c>
      <c r="B8" s="7">
        <v>123</v>
      </c>
      <c r="C8" s="3">
        <f t="shared" si="0"/>
        <v>6</v>
      </c>
      <c r="D8" s="4">
        <f t="shared" si="1"/>
        <v>4</v>
      </c>
      <c r="N8" s="3">
        <f t="shared" si="2"/>
        <v>2</v>
      </c>
      <c r="O8" s="4">
        <f t="shared" si="3"/>
        <v>4</v>
      </c>
    </row>
    <row r="9" spans="1:17" x14ac:dyDescent="0.25">
      <c r="A9" s="6">
        <v>10</v>
      </c>
      <c r="B9" s="7">
        <v>124</v>
      </c>
      <c r="C9" s="3">
        <f t="shared" si="0"/>
        <v>10</v>
      </c>
      <c r="D9" s="4">
        <f t="shared" si="1"/>
        <v>3</v>
      </c>
      <c r="N9" s="3">
        <f t="shared" si="2"/>
        <v>7</v>
      </c>
      <c r="O9" s="4">
        <f t="shared" si="3"/>
        <v>49</v>
      </c>
    </row>
    <row r="10" spans="1:17" x14ac:dyDescent="0.25">
      <c r="A10" s="6">
        <v>30</v>
      </c>
      <c r="B10" s="7">
        <v>125</v>
      </c>
      <c r="C10" s="3">
        <f t="shared" si="0"/>
        <v>7</v>
      </c>
      <c r="D10" s="4">
        <f t="shared" si="1"/>
        <v>2</v>
      </c>
      <c r="N10" s="3">
        <f t="shared" si="2"/>
        <v>5</v>
      </c>
      <c r="O10" s="4">
        <f t="shared" si="3"/>
        <v>25</v>
      </c>
    </row>
    <row r="11" spans="1:17" ht="15.75" thickBot="1" x14ac:dyDescent="0.3">
      <c r="A11" s="8">
        <v>20</v>
      </c>
      <c r="B11" s="9">
        <v>126</v>
      </c>
      <c r="C11" s="5">
        <f t="shared" si="0"/>
        <v>9</v>
      </c>
      <c r="D11" s="2">
        <f t="shared" si="1"/>
        <v>1</v>
      </c>
      <c r="N11" s="5">
        <f t="shared" si="2"/>
        <v>8</v>
      </c>
      <c r="O11" s="2">
        <f t="shared" si="3"/>
        <v>64</v>
      </c>
    </row>
    <row r="12" spans="1:17" ht="15.75" thickBot="1" x14ac:dyDescent="0.3">
      <c r="N12" s="17" t="s">
        <v>8</v>
      </c>
      <c r="O12" s="18">
        <f>SUM(O2:O11)</f>
        <v>290</v>
      </c>
    </row>
    <row r="13" spans="1:17" ht="15.75" thickBot="1" x14ac:dyDescent="0.3">
      <c r="A13" s="21" t="s">
        <v>0</v>
      </c>
      <c r="B13" s="37">
        <f>CORREL(C2:C11,D2:D11)</f>
        <v>-0.75757575757575757</v>
      </c>
      <c r="C13" s="10">
        <f>1-6*O12/(Q2*(Q2^2-1))</f>
        <v>-0.75757575757575757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Pearson</vt:lpstr>
      <vt:lpstr>Spearman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</dc:creator>
  <cp:lastModifiedBy>Martin Krejsa</cp:lastModifiedBy>
  <dcterms:created xsi:type="dcterms:W3CDTF">2022-05-03T14:55:44Z</dcterms:created>
  <dcterms:modified xsi:type="dcterms:W3CDTF">2022-05-18T07:56:50Z</dcterms:modified>
</cp:coreProperties>
</file>