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firstSheet="1" activeTab="1"/>
  </bookViews>
  <sheets>
    <sheet name="Tvorba normal a lognormal" sheetId="1" state="hidden" r:id="rId1"/>
    <sheet name="Coefficient of determination" sheetId="2" r:id="rId2"/>
  </sheets>
  <definedNames/>
  <calcPr fullCalcOnLoad="1"/>
</workbook>
</file>

<file path=xl/sharedStrings.xml><?xml version="1.0" encoding="utf-8"?>
<sst xmlns="http://schemas.openxmlformats.org/spreadsheetml/2006/main" count="306" uniqueCount="46">
  <si>
    <t>č.vzorku</t>
  </si>
  <si>
    <t>Počet</t>
  </si>
  <si>
    <r>
      <t xml:space="preserve">Střední hodnota </t>
    </r>
    <r>
      <rPr>
        <i/>
        <sz val="10"/>
        <rFont val="Symbol"/>
        <family val="1"/>
      </rPr>
      <t>m</t>
    </r>
    <r>
      <rPr>
        <sz val="10"/>
        <rFont val="Arial"/>
        <family val="0"/>
      </rPr>
      <t xml:space="preserve"> [MPa] :</t>
    </r>
  </si>
  <si>
    <r>
      <t xml:space="preserve">Směrodatná odchylka </t>
    </r>
    <r>
      <rPr>
        <i/>
        <sz val="10"/>
        <rFont val="Symbol"/>
        <family val="1"/>
      </rPr>
      <t>s</t>
    </r>
    <r>
      <rPr>
        <sz val="10"/>
        <rFont val="Arial"/>
        <family val="0"/>
      </rPr>
      <t xml:space="preserve"> [MPa] :</t>
    </r>
  </si>
  <si>
    <t>Normální rozdělení</t>
  </si>
  <si>
    <t>Lognormální rozdělení</t>
  </si>
  <si>
    <r>
      <t>fy</t>
    </r>
    <r>
      <rPr>
        <sz val="10"/>
        <rFont val="Times New Roman"/>
        <family val="1"/>
      </rPr>
      <t xml:space="preserve"> [MPa]</t>
    </r>
  </si>
  <si>
    <r>
      <t>ln(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)</t>
    </r>
  </si>
  <si>
    <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-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</si>
  <si>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r>
      <t>(ln(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)-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</si>
  <si>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r>
      <t xml:space="preserve">Celkový počet vzorků </t>
    </r>
    <r>
      <rPr>
        <i/>
        <sz val="10"/>
        <rFont val="Times New Roman"/>
        <family val="1"/>
      </rPr>
      <t>n</t>
    </r>
    <r>
      <rPr>
        <sz val="10"/>
        <rFont val="Arial"/>
        <family val="0"/>
      </rPr>
      <t xml:space="preserve"> :</t>
    </r>
  </si>
  <si>
    <r>
      <t>f</t>
    </r>
    <r>
      <rPr>
        <i/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[MPa]</t>
    </r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</si>
  <si>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)</t>
    </r>
  </si>
  <si>
    <r>
      <t>s</t>
    </r>
    <r>
      <rPr>
        <i/>
        <vertAlign val="subscript"/>
        <sz val="10"/>
        <rFont val="Times New Roman"/>
        <family val="1"/>
      </rPr>
      <t>y</t>
    </r>
    <r>
      <rPr>
        <vertAlign val="superscript"/>
        <sz val="10"/>
        <rFont val="Times New Roman"/>
        <family val="1"/>
      </rPr>
      <t>2</t>
    </r>
  </si>
  <si>
    <r>
      <t>s</t>
    </r>
    <r>
      <rPr>
        <i/>
        <vertAlign val="subscript"/>
        <sz val="10"/>
        <rFont val="Times New Roman"/>
        <family val="1"/>
      </rPr>
      <t>Y</t>
    </r>
    <r>
      <rPr>
        <vertAlign val="superscript"/>
        <sz val="10"/>
        <rFont val="Times New Roman"/>
        <family val="1"/>
      </rPr>
      <t>2</t>
    </r>
  </si>
  <si>
    <r>
      <t>s</t>
    </r>
    <r>
      <rPr>
        <i/>
        <vertAlign val="subscript"/>
        <sz val="10"/>
        <rFont val="Times New Roman"/>
        <family val="1"/>
      </rPr>
      <t>yx</t>
    </r>
    <r>
      <rPr>
        <vertAlign val="superscript"/>
        <sz val="10"/>
        <rFont val="Times New Roman"/>
        <family val="1"/>
      </rPr>
      <t>2</t>
    </r>
  </si>
  <si>
    <r>
      <t>Min [</t>
    </r>
    <r>
      <rPr>
        <sz val="10"/>
        <rFont val="Times New Roman"/>
        <family val="1"/>
      </rPr>
      <t>MPa</t>
    </r>
    <r>
      <rPr>
        <sz val="10"/>
        <rFont val="Arial"/>
        <family val="0"/>
      </rPr>
      <t>] :</t>
    </r>
  </si>
  <si>
    <t>interval</t>
  </si>
  <si>
    <r>
      <t>Max [</t>
    </r>
    <r>
      <rPr>
        <sz val="10"/>
        <rFont val="Times New Roman"/>
        <family val="1"/>
      </rPr>
      <t>MPa</t>
    </r>
    <r>
      <rPr>
        <sz val="10"/>
        <rFont val="Arial"/>
        <family val="0"/>
      </rPr>
      <t>] :</t>
    </r>
  </si>
  <si>
    <t>Součet</t>
  </si>
  <si>
    <t># of sample</t>
  </si>
  <si>
    <t>Strength</t>
  </si>
  <si>
    <r>
      <t xml:space="preserve">Total number of samples </t>
    </r>
    <r>
      <rPr>
        <i/>
        <sz val="10"/>
        <rFont val="Times New Roman"/>
        <family val="1"/>
      </rPr>
      <t>n</t>
    </r>
    <r>
      <rPr>
        <sz val="10"/>
        <rFont val="Arial"/>
        <family val="0"/>
      </rPr>
      <t xml:space="preserve"> :</t>
    </r>
  </si>
  <si>
    <t>Database</t>
  </si>
  <si>
    <t>Selected limits of nonparametric histogram :</t>
  </si>
  <si>
    <t>Number of intervals :</t>
  </si>
  <si>
    <r>
      <t>Width of interval [</t>
    </r>
    <r>
      <rPr>
        <sz val="10"/>
        <rFont val="Times New Roman"/>
        <family val="1"/>
      </rPr>
      <t>MPa</t>
    </r>
    <r>
      <rPr>
        <sz val="10"/>
        <rFont val="Arial"/>
        <family val="0"/>
      </rPr>
      <t>] (calculated) :</t>
    </r>
  </si>
  <si>
    <t>Criterion</t>
  </si>
  <si>
    <t>Frequency</t>
  </si>
  <si>
    <t>Number of interval</t>
  </si>
  <si>
    <t>Mean value of interval</t>
  </si>
  <si>
    <t>Probability</t>
  </si>
  <si>
    <t>Normal distribution</t>
  </si>
  <si>
    <t>Log-normal distribution</t>
  </si>
  <si>
    <t>Number of values</t>
  </si>
  <si>
    <r>
      <t xml:space="preserve">Mean value </t>
    </r>
    <r>
      <rPr>
        <i/>
        <sz val="10"/>
        <rFont val="Symbol"/>
        <family val="1"/>
      </rPr>
      <t>m</t>
    </r>
    <r>
      <rPr>
        <sz val="10"/>
        <rFont val="Arial"/>
        <family val="0"/>
      </rPr>
      <t xml:space="preserve"> [MPa] :</t>
    </r>
  </si>
  <si>
    <r>
      <t xml:space="preserve">Standard deviation </t>
    </r>
    <r>
      <rPr>
        <i/>
        <sz val="10"/>
        <rFont val="Symbol"/>
        <family val="1"/>
      </rPr>
      <t>s</t>
    </r>
    <r>
      <rPr>
        <sz val="10"/>
        <rFont val="Arial"/>
        <family val="0"/>
      </rPr>
      <t xml:space="preserve"> [MPa] :</t>
    </r>
  </si>
  <si>
    <t>Calculated values</t>
  </si>
  <si>
    <r>
      <t>y</t>
    </r>
    <r>
      <rPr>
        <sz val="10"/>
        <rFont val="Arial"/>
        <family val="0"/>
      </rPr>
      <t xml:space="preserve"> with stripe:</t>
    </r>
  </si>
  <si>
    <t>Coefficient of determination:</t>
  </si>
  <si>
    <r>
      <t xml:space="preserve">Correlation index </t>
    </r>
    <r>
      <rPr>
        <i/>
        <sz val="10"/>
        <rFont val="Times New Roman"/>
        <family val="1"/>
      </rPr>
      <t>I</t>
    </r>
    <r>
      <rPr>
        <i/>
        <vertAlign val="subscript"/>
        <sz val="10"/>
        <rFont val="Times New Roman"/>
        <family val="1"/>
      </rPr>
      <t>yx</t>
    </r>
    <r>
      <rPr>
        <sz val="10"/>
        <rFont val="Times New Roman"/>
        <family val="1"/>
      </rPr>
      <t>:</t>
    </r>
  </si>
  <si>
    <t>The final evaluation of a more suitable distribution</t>
  </si>
  <si>
    <r>
      <t xml:space="preserve">1. according to the residual sum of squares (variance) </t>
    </r>
    <r>
      <rPr>
        <i/>
        <sz val="10"/>
        <rFont val="Symbol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i/>
        <vertAlign val="subscript"/>
        <sz val="10"/>
        <rFont val="Times New Roman"/>
        <family val="1"/>
      </rPr>
      <t>y,x</t>
    </r>
    <r>
      <rPr>
        <sz val="10"/>
        <rFont val="Arial"/>
        <family val="0"/>
      </rPr>
      <t xml:space="preserve"> :</t>
    </r>
  </si>
  <si>
    <t>2. according to the degree of tightness (coefficient of determination) :</t>
  </si>
  <si>
    <t>Resulting histogram: Lognormal (entered epsilon - min and max will appear as well as the number of classes, eg 80 - graph)</t>
  </si>
  <si>
    <t>This number should match the specified epsilon and should be in the last class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</si>
</sst>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00"/>
    <numFmt numFmtId="168" formatCode="0.000"/>
    <numFmt numFmtId="169" formatCode="0.0000"/>
    <numFmt numFmtId="170" formatCode="0.0000E+00"/>
    <numFmt numFmtId="171" formatCode="0.00000000"/>
    <numFmt numFmtId="172" formatCode="0.0000000000"/>
    <numFmt numFmtId="173" formatCode="0.00000E+00"/>
    <numFmt numFmtId="174" formatCode="0.00000000E+00"/>
    <numFmt numFmtId="175" formatCode="0.000000000000"/>
    <numFmt numFmtId="176" formatCode="#,#00"/>
    <numFmt numFmtId="177" formatCode="000,000,000"/>
  </numFmts>
  <fonts count="52">
    <font>
      <sz val="10"/>
      <name val="Arial"/>
      <family val="0"/>
    </font>
    <font>
      <sz val="8"/>
      <name val="Arial"/>
      <family val="0"/>
    </font>
    <font>
      <i/>
      <sz val="10"/>
      <name val="Symbol"/>
      <family val="1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i/>
      <sz val="10"/>
      <name val="Arial"/>
      <family val="2"/>
    </font>
    <font>
      <i/>
      <vertAlign val="subscript"/>
      <sz val="10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3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32" borderId="10" xfId="0" applyNumberFormat="1" applyFill="1" applyBorder="1" applyAlignment="1">
      <alignment horizontal="center" vertical="center"/>
    </xf>
    <xf numFmtId="169" fontId="0" fillId="32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68" fontId="0" fillId="32" borderId="14" xfId="0" applyNumberFormat="1" applyFill="1" applyBorder="1" applyAlignment="1">
      <alignment horizontal="center" vertical="center"/>
    </xf>
    <xf numFmtId="168" fontId="0" fillId="32" borderId="15" xfId="0" applyNumberFormat="1" applyFill="1" applyBorder="1" applyAlignment="1">
      <alignment horizontal="center" vertical="center"/>
    </xf>
    <xf numFmtId="166" fontId="0" fillId="34" borderId="16" xfId="0" applyNumberFormat="1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/>
    </xf>
    <xf numFmtId="166" fontId="0" fillId="34" borderId="17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66" fontId="0" fillId="34" borderId="19" xfId="0" applyNumberFormat="1" applyFill="1" applyBorder="1" applyAlignment="1">
      <alignment horizontal="center" vertical="center"/>
    </xf>
    <xf numFmtId="166" fontId="0" fillId="34" borderId="20" xfId="0" applyNumberFormat="1" applyFill="1" applyBorder="1" applyAlignment="1">
      <alignment horizontal="center" vertical="center"/>
    </xf>
    <xf numFmtId="168" fontId="0" fillId="32" borderId="21" xfId="0" applyNumberFormat="1" applyFill="1" applyBorder="1" applyAlignment="1">
      <alignment horizontal="center" vertical="center"/>
    </xf>
    <xf numFmtId="169" fontId="0" fillId="32" borderId="20" xfId="0" applyNumberForma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5" borderId="24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8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68" fontId="0" fillId="0" borderId="11" xfId="0" applyNumberFormat="1" applyBorder="1" applyAlignment="1">
      <alignment horizontal="center" vertical="center"/>
    </xf>
    <xf numFmtId="168" fontId="0" fillId="35" borderId="28" xfId="0" applyNumberFormat="1" applyFill="1" applyBorder="1" applyAlignment="1">
      <alignment horizontal="center" vertical="center"/>
    </xf>
    <xf numFmtId="168" fontId="0" fillId="35" borderId="29" xfId="0" applyNumberFormat="1" applyFill="1" applyBorder="1" applyAlignment="1">
      <alignment horizontal="center" vertical="center"/>
    </xf>
    <xf numFmtId="168" fontId="0" fillId="35" borderId="27" xfId="0" applyNumberFormat="1" applyFill="1" applyBorder="1" applyAlignment="1">
      <alignment horizontal="center" vertical="center"/>
    </xf>
    <xf numFmtId="168" fontId="0" fillId="35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167" fontId="0" fillId="34" borderId="19" xfId="0" applyNumberFormat="1" applyFill="1" applyBorder="1" applyAlignment="1">
      <alignment horizontal="center" vertical="center"/>
    </xf>
    <xf numFmtId="167" fontId="0" fillId="34" borderId="20" xfId="0" applyNumberFormat="1" applyFill="1" applyBorder="1" applyAlignment="1">
      <alignment horizontal="center" vertical="center"/>
    </xf>
    <xf numFmtId="167" fontId="0" fillId="34" borderId="16" xfId="0" applyNumberFormat="1" applyFill="1" applyBorder="1" applyAlignment="1">
      <alignment horizontal="center" vertical="center"/>
    </xf>
    <xf numFmtId="167" fontId="0" fillId="34" borderId="10" xfId="0" applyNumberFormat="1" applyFill="1" applyBorder="1" applyAlignment="1">
      <alignment horizontal="center" vertical="center"/>
    </xf>
    <xf numFmtId="167" fontId="0" fillId="34" borderId="17" xfId="0" applyNumberFormat="1" applyFill="1" applyBorder="1" applyAlignment="1">
      <alignment horizontal="center" vertical="center"/>
    </xf>
    <xf numFmtId="167" fontId="0" fillId="34" borderId="11" xfId="0" applyNumberFormat="1" applyFill="1" applyBorder="1" applyAlignment="1">
      <alignment horizontal="center" vertical="center"/>
    </xf>
    <xf numFmtId="167" fontId="0" fillId="32" borderId="35" xfId="0" applyNumberFormat="1" applyFill="1" applyBorder="1" applyAlignment="1">
      <alignment horizontal="center" vertical="center"/>
    </xf>
    <xf numFmtId="167" fontId="0" fillId="32" borderId="36" xfId="0" applyNumberFormat="1" applyFill="1" applyBorder="1" applyAlignment="1">
      <alignment horizontal="center" vertical="center"/>
    </xf>
    <xf numFmtId="167" fontId="0" fillId="32" borderId="37" xfId="0" applyNumberFormat="1" applyFill="1" applyBorder="1" applyAlignment="1">
      <alignment horizontal="center" vertical="center"/>
    </xf>
    <xf numFmtId="167" fontId="0" fillId="36" borderId="30" xfId="0" applyNumberFormat="1" applyFill="1" applyBorder="1" applyAlignment="1">
      <alignment horizontal="center" vertical="center"/>
    </xf>
    <xf numFmtId="167" fontId="0" fillId="36" borderId="31" xfId="0" applyNumberFormat="1" applyFill="1" applyBorder="1" applyAlignment="1">
      <alignment horizontal="center" vertical="center"/>
    </xf>
    <xf numFmtId="167" fontId="0" fillId="36" borderId="3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172" fontId="0" fillId="0" borderId="42" xfId="0" applyNumberFormat="1" applyBorder="1" applyAlignment="1">
      <alignment horizontal="center" vertical="center"/>
    </xf>
    <xf numFmtId="172" fontId="0" fillId="37" borderId="33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2" fontId="0" fillId="0" borderId="39" xfId="0" applyNumberFormat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 wrapText="1"/>
    </xf>
    <xf numFmtId="172" fontId="0" fillId="37" borderId="34" xfId="0" applyNumberFormat="1" applyFill="1" applyBorder="1" applyAlignment="1">
      <alignment horizontal="center"/>
    </xf>
    <xf numFmtId="172" fontId="0" fillId="35" borderId="33" xfId="0" applyNumberFormat="1" applyFill="1" applyBorder="1" applyAlignment="1">
      <alignment horizontal="center" vertical="center"/>
    </xf>
    <xf numFmtId="172" fontId="0" fillId="35" borderId="27" xfId="0" applyNumberFormat="1" applyFill="1" applyBorder="1" applyAlignment="1">
      <alignment horizontal="center" vertical="center"/>
    </xf>
    <xf numFmtId="172" fontId="0" fillId="35" borderId="10" xfId="0" applyNumberForma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172" fontId="0" fillId="37" borderId="45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72" fontId="0" fillId="37" borderId="45" xfId="0" applyNumberForma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/>
    </xf>
    <xf numFmtId="0" fontId="13" fillId="38" borderId="48" xfId="0" applyFont="1" applyFill="1" applyBorder="1" applyAlignment="1">
      <alignment horizontal="center" vertical="center"/>
    </xf>
    <xf numFmtId="168" fontId="0" fillId="0" borderId="49" xfId="0" applyNumberFormat="1" applyBorder="1" applyAlignment="1">
      <alignment vertical="center"/>
    </xf>
    <xf numFmtId="0" fontId="0" fillId="0" borderId="50" xfId="0" applyBorder="1" applyAlignment="1">
      <alignment/>
    </xf>
    <xf numFmtId="0" fontId="13" fillId="38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1" fontId="0" fillId="0" borderId="53" xfId="0" applyNumberFormat="1" applyBorder="1" applyAlignment="1">
      <alignment horizontal="center" vertical="center"/>
    </xf>
    <xf numFmtId="171" fontId="0" fillId="0" borderId="58" xfId="0" applyNumberFormat="1" applyBorder="1" applyAlignment="1">
      <alignment horizontal="center" vertical="center"/>
    </xf>
    <xf numFmtId="171" fontId="0" fillId="0" borderId="59" xfId="0" applyNumberFormat="1" applyBorder="1" applyAlignment="1">
      <alignment horizontal="center" vertical="center"/>
    </xf>
    <xf numFmtId="171" fontId="0" fillId="0" borderId="54" xfId="0" applyNumberFormat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171" fontId="0" fillId="0" borderId="60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171" fontId="0" fillId="0" borderId="13" xfId="0" applyNumberFormat="1" applyBorder="1" applyAlignment="1">
      <alignment horizontal="center" vertical="center"/>
    </xf>
    <xf numFmtId="174" fontId="0" fillId="0" borderId="55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29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28" xfId="0" applyNumberFormat="1" applyBorder="1" applyAlignment="1">
      <alignment horizontal="center" vertical="center"/>
    </xf>
    <xf numFmtId="174" fontId="0" fillId="0" borderId="27" xfId="0" applyNumberFormat="1" applyBorder="1" applyAlignment="1">
      <alignment horizontal="center" vertical="center"/>
    </xf>
    <xf numFmtId="171" fontId="0" fillId="0" borderId="61" xfId="0" applyNumberFormat="1" applyBorder="1" applyAlignment="1">
      <alignment horizontal="center" vertical="center"/>
    </xf>
    <xf numFmtId="171" fontId="0" fillId="0" borderId="62" xfId="0" applyNumberFormat="1" applyBorder="1" applyAlignment="1">
      <alignment horizontal="center" vertical="center"/>
    </xf>
    <xf numFmtId="171" fontId="0" fillId="0" borderId="6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55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75" fontId="12" fillId="39" borderId="11" xfId="0" applyNumberFormat="1" applyFont="1" applyFill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175" fontId="12" fillId="39" borderId="2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174" fontId="0" fillId="33" borderId="26" xfId="0" applyNumberFormat="1" applyFill="1" applyBorder="1" applyAlignment="1">
      <alignment horizontal="center" vertical="center"/>
    </xf>
    <xf numFmtId="174" fontId="0" fillId="33" borderId="16" xfId="0" applyNumberFormat="1" applyFill="1" applyBorder="1" applyAlignment="1">
      <alignment horizontal="center" vertical="center"/>
    </xf>
    <xf numFmtId="174" fontId="0" fillId="33" borderId="17" xfId="0" applyNumberFormat="1" applyFill="1" applyBorder="1" applyAlignment="1">
      <alignment horizontal="center" vertical="center"/>
    </xf>
    <xf numFmtId="174" fontId="0" fillId="33" borderId="64" xfId="0" applyNumberFormat="1" applyFill="1" applyBorder="1" applyAlignment="1">
      <alignment horizontal="center" vertical="center"/>
    </xf>
    <xf numFmtId="174" fontId="0" fillId="33" borderId="14" xfId="0" applyNumberFormat="1" applyFill="1" applyBorder="1" applyAlignment="1">
      <alignment horizontal="center" vertical="center"/>
    </xf>
    <xf numFmtId="174" fontId="0" fillId="33" borderId="15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Napětí na mezi kluzu</a:t>
            </a:r>
          </a:p>
        </c:rich>
      </c:tx>
      <c:layout>
        <c:manualLayout>
          <c:xMode val="factor"/>
          <c:yMode val="factor"/>
          <c:x val="-0.004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45"/>
          <c:w val="0.9215"/>
          <c:h val="0.88175"/>
        </c:manualLayout>
      </c:layout>
      <c:lineChart>
        <c:grouping val="standard"/>
        <c:varyColors val="0"/>
        <c:ser>
          <c:idx val="1"/>
          <c:order val="0"/>
          <c:tx>
            <c:strRef>
              <c:f>'Tvorba normal a lognormal'!$L$1</c:f>
              <c:strCache>
                <c:ptCount val="1"/>
                <c:pt idx="0">
                  <c:v>P(x)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'Tvorba normal a lognormal'!$K$2:$K$49</c:f>
              <c:numCache/>
            </c:numRef>
          </c:cat>
          <c:val>
            <c:numRef>
              <c:f>'Tvorba normal a lognormal'!$L$2:$L$49</c:f>
              <c:numCache/>
            </c:numRef>
          </c:val>
          <c:smooth val="0"/>
        </c:ser>
        <c:ser>
          <c:idx val="0"/>
          <c:order val="1"/>
          <c:tx>
            <c:strRef>
              <c:f>'Tvorba normal a lognormal'!$M$1</c:f>
              <c:strCache>
                <c:ptCount val="1"/>
                <c:pt idx="0">
                  <c:v>Normální rozdělení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'Tvorba normal a lognormal'!$K$2:$K$49</c:f>
              <c:numCache/>
            </c:numRef>
          </c:cat>
          <c:val>
            <c:numRef>
              <c:f>'Tvorba normal a lognormal'!$M$2:$M$49</c:f>
              <c:numCache/>
            </c:numRef>
          </c:val>
          <c:smooth val="1"/>
        </c:ser>
        <c:ser>
          <c:idx val="2"/>
          <c:order val="2"/>
          <c:tx>
            <c:strRef>
              <c:f>'Tvorba normal a lognormal'!$O$1</c:f>
              <c:strCache>
                <c:ptCount val="1"/>
                <c:pt idx="0">
                  <c:v>Lognormální rozdělení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'Tvorba normal a lognormal'!$K$2:$K$49</c:f>
              <c:numCache/>
            </c:numRef>
          </c:cat>
          <c:val>
            <c:numRef>
              <c:f>'Tvorba normal a lognormal'!$O$2:$O$49</c:f>
              <c:numCache/>
            </c:numRef>
          </c:val>
          <c:smooth val="0"/>
        </c:ser>
        <c:marker val="1"/>
        <c:axId val="26052011"/>
        <c:axId val="33141508"/>
      </c:lineChart>
      <c:catAx>
        <c:axId val="2605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fy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auto val="1"/>
        <c:lblOffset val="100"/>
        <c:tickLblSkip val="3"/>
        <c:noMultiLvlLbl val="0"/>
      </c:catAx>
      <c:valAx>
        <c:axId val="3314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Pravděpodobnost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2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Napětí na mezi kluzu</a:t>
            </a:r>
          </a:p>
        </c:rich>
      </c:tx>
      <c:layout>
        <c:manualLayout>
          <c:xMode val="factor"/>
          <c:yMode val="factor"/>
          <c:x val="0.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4475"/>
          <c:w val="0.95175"/>
          <c:h val="0.91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'Tvorba normal a lognormal'!$L$1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-5400000"/>
              <a:lstStyle/>
              <a:p>
                <a:pPr algn="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'Tvorba normal a lognormal'!$K$2:$K$49</c:f>
              <c:numCache/>
            </c:numRef>
          </c:cat>
          <c:val>
            <c:numRef>
              <c:f>'Tvorba normal a lognormal'!$P$2:$P$49</c:f>
              <c:numCache/>
            </c:numRef>
          </c:val>
        </c:ser>
        <c:axId val="29838117"/>
        <c:axId val="107598"/>
      </c:barChart>
      <c:catAx>
        <c:axId val="2983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fy</a:t>
                </a:r>
              </a:p>
            </c:rich>
          </c:tx>
          <c:layout>
            <c:manualLayout>
              <c:xMode val="factor"/>
              <c:yMode val="factor"/>
              <c:x val="-0.01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auto val="1"/>
        <c:lblOffset val="100"/>
        <c:tickLblSkip val="3"/>
        <c:noMultiLvlLbl val="0"/>
      </c:catAx>
      <c:valAx>
        <c:axId val="10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Četnost</a:t>
                </a:r>
              </a:p>
            </c:rich>
          </c:tx>
          <c:layout>
            <c:manualLayout>
              <c:xMode val="factor"/>
              <c:yMode val="factor"/>
              <c:x val="-0.017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8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55"/>
          <c:w val="0.7305"/>
          <c:h val="0.969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'Coefficient of determination'!$N$2:$N$81</c:f>
              <c:numCache/>
            </c:numRef>
          </c:cat>
          <c:val>
            <c:numRef>
              <c:f>'Coefficient of determination'!$P$2:$P$81</c:f>
              <c:numCache/>
            </c:numRef>
          </c:val>
          <c:smooth val="0"/>
        </c:ser>
        <c:ser>
          <c:idx val="1"/>
          <c:order val="1"/>
          <c:tx>
            <c:v>Normal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'Coefficient of determination'!$N$2:$N$81</c:f>
              <c:numCache/>
            </c:numRef>
          </c:cat>
          <c:val>
            <c:numRef>
              <c:f>'Coefficient of determination'!$R$2:$R$81</c:f>
              <c:numCache/>
            </c:numRef>
          </c:val>
          <c:smooth val="0"/>
        </c:ser>
        <c:ser>
          <c:idx val="2"/>
          <c:order val="2"/>
          <c:tx>
            <c:v>Log-normal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'Coefficient of determination'!$V$2:$V$81</c:f>
              <c:numCache/>
            </c:numRef>
          </c:val>
          <c:smooth val="0"/>
        </c:ser>
        <c:marker val="1"/>
        <c:axId val="968383"/>
        <c:axId val="8715448"/>
      </c:lineChart>
      <c:catAx>
        <c:axId val="96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auto val="1"/>
        <c:lblOffset val="100"/>
        <c:tickLblSkip val="6"/>
        <c:noMultiLvlLbl val="0"/>
      </c:catAx>
      <c:valAx>
        <c:axId val="871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383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40575"/>
          <c:w val="0.229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Resulting distribution - Log-normal</a:t>
            </a:r>
          </a:p>
        </c:rich>
      </c:tx>
      <c:layout>
        <c:manualLayout>
          <c:xMode val="factor"/>
          <c:yMode val="factor"/>
          <c:x val="0.02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375"/>
          <c:w val="0.95725"/>
          <c:h val="0.87375"/>
        </c:manualLayout>
      </c:layout>
      <c:lineChart>
        <c:grouping val="standard"/>
        <c:varyColors val="0"/>
        <c:ser>
          <c:idx val="1"/>
          <c:order val="0"/>
          <c:tx>
            <c:v>Výsledné rozdělení - lognormální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'Coefficient of determination'!$AM$3:$AM$82</c:f>
              <c:numCache/>
            </c:numRef>
          </c:cat>
          <c:val>
            <c:numRef>
              <c:f>'Coefficient of determination'!$AN$3:$AN$82</c:f>
              <c:numCache/>
            </c:numRef>
          </c:val>
          <c:smooth val="0"/>
        </c:ser>
        <c:marker val="1"/>
        <c:axId val="11330169"/>
        <c:axId val="34862658"/>
      </c:lineChart>
      <c:catAx>
        <c:axId val="113301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auto val="1"/>
        <c:lblOffset val="100"/>
        <c:tickLblSkip val="5"/>
        <c:noMultiLvlLbl val="0"/>
      </c:catAx>
      <c:valAx>
        <c:axId val="34862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0</xdr:row>
      <xdr:rowOff>47625</xdr:rowOff>
    </xdr:from>
    <xdr:to>
      <xdr:col>24</xdr:col>
      <xdr:colOff>514350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1372850" y="47625"/>
        <a:ext cx="46672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26</xdr:row>
      <xdr:rowOff>133350</xdr:rowOff>
    </xdr:from>
    <xdr:to>
      <xdr:col>24</xdr:col>
      <xdr:colOff>523875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11372850" y="5572125"/>
        <a:ext cx="46767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342900</xdr:colOff>
      <xdr:row>25</xdr:row>
      <xdr:rowOff>152400</xdr:rowOff>
    </xdr:from>
    <xdr:to>
      <xdr:col>31</xdr:col>
      <xdr:colOff>295275</xdr:colOff>
      <xdr:row>55</xdr:row>
      <xdr:rowOff>180975</xdr:rowOff>
    </xdr:to>
    <xdr:graphicFrame>
      <xdr:nvGraphicFramePr>
        <xdr:cNvPr id="1" name="graf 15"/>
        <xdr:cNvGraphicFramePr/>
      </xdr:nvGraphicFramePr>
      <xdr:xfrm>
        <a:off x="22640925" y="5695950"/>
        <a:ext cx="59531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228600</xdr:colOff>
      <xdr:row>3</xdr:row>
      <xdr:rowOff>95250</xdr:rowOff>
    </xdr:from>
    <xdr:to>
      <xdr:col>47</xdr:col>
      <xdr:colOff>285750</xdr:colOff>
      <xdr:row>16</xdr:row>
      <xdr:rowOff>190500</xdr:rowOff>
    </xdr:to>
    <xdr:graphicFrame>
      <xdr:nvGraphicFramePr>
        <xdr:cNvPr id="2" name="graf 16"/>
        <xdr:cNvGraphicFramePr/>
      </xdr:nvGraphicFramePr>
      <xdr:xfrm>
        <a:off x="36528375" y="876300"/>
        <a:ext cx="43243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8"/>
  <sheetViews>
    <sheetView zoomScale="135" zoomScaleNormal="135" zoomScalePageLayoutView="0" workbookViewId="0" topLeftCell="A1">
      <selection activeCell="A1" sqref="A1"/>
    </sheetView>
  </sheetViews>
  <sheetFormatPr defaultColWidth="9.140625" defaultRowHeight="12.75"/>
  <cols>
    <col min="1" max="5" width="8.7109375" style="0" customWidth="1"/>
    <col min="6" max="6" width="4.7109375" style="0" customWidth="1"/>
    <col min="7" max="7" width="28.140625" style="0" bestFit="1" customWidth="1"/>
    <col min="8" max="8" width="9.57421875" style="0" bestFit="1" customWidth="1"/>
    <col min="10" max="10" width="4.7109375" style="0" customWidth="1"/>
    <col min="11" max="16" width="10.7109375" style="0" customWidth="1"/>
    <col min="17" max="17" width="4.7109375" style="0" customWidth="1"/>
  </cols>
  <sheetData>
    <row r="1" spans="1:16" ht="34.5" customHeight="1" thickBot="1">
      <c r="A1" s="17" t="s">
        <v>0</v>
      </c>
      <c r="B1" s="18" t="s">
        <v>6</v>
      </c>
      <c r="C1" s="19" t="s">
        <v>8</v>
      </c>
      <c r="D1" s="20" t="s">
        <v>7</v>
      </c>
      <c r="E1" s="19" t="s">
        <v>9</v>
      </c>
      <c r="K1" s="38" t="s">
        <v>11</v>
      </c>
      <c r="L1" s="39" t="s">
        <v>12</v>
      </c>
      <c r="M1" s="158" t="s">
        <v>4</v>
      </c>
      <c r="N1" s="159"/>
      <c r="O1" s="40" t="s">
        <v>5</v>
      </c>
      <c r="P1" s="41" t="s">
        <v>1</v>
      </c>
    </row>
    <row r="2" spans="1:16" ht="15.75" customHeight="1" thickBot="1">
      <c r="A2" s="12">
        <v>1</v>
      </c>
      <c r="B2" s="13">
        <v>350</v>
      </c>
      <c r="C2" s="14">
        <f aca="true" t="shared" si="0" ref="C2:C65">+(B2-$H$5)^2</f>
        <v>473.22546245615536</v>
      </c>
      <c r="D2" s="15">
        <f>+LN(B2)</f>
        <v>5.857933154483459</v>
      </c>
      <c r="E2" s="16">
        <f aca="true" t="shared" si="1" ref="E2:E65">+(D2-$H$9)^2</f>
        <v>0.003176249964837471</v>
      </c>
      <c r="G2" s="21" t="s">
        <v>10</v>
      </c>
      <c r="H2" s="22">
        <f>COUNT(B2:B1048)</f>
        <v>1047</v>
      </c>
      <c r="K2" s="42">
        <f aca="true" t="shared" si="2" ref="K2:K8">+K3-5</f>
        <v>267.5</v>
      </c>
      <c r="L2" s="54">
        <f aca="true" t="shared" si="3" ref="L2:L9">+P2/$H$2/5</f>
        <v>0</v>
      </c>
      <c r="M2" s="45">
        <f aca="true" t="shared" si="4" ref="M2:M10">1/(SQRT(2*PI())*$H$6)*EXP(-0.5*(($K2-$H$5)/$H$6)^2)</f>
        <v>0.00011353114045809992</v>
      </c>
      <c r="N2" s="46">
        <f aca="true" t="shared" si="5" ref="N2:N49">NORMDIST(K2,$H$5,$H$6,FALSE)</f>
        <v>0.00011353114045809991</v>
      </c>
      <c r="O2" s="51">
        <f aca="true" t="shared" si="6" ref="O2:O49">1/(SQRT(2*PI())*$H$10*K2)*EXP(-0.5*((LN($K2)-$H$9)/$H$10)^2)</f>
        <v>1.6696292079896823E-05</v>
      </c>
      <c r="P2" s="34">
        <v>0</v>
      </c>
    </row>
    <row r="3" spans="1:16" ht="15.75" customHeight="1">
      <c r="A3" s="4">
        <v>2</v>
      </c>
      <c r="B3" s="8">
        <v>344</v>
      </c>
      <c r="C3" s="9">
        <f t="shared" si="0"/>
        <v>770.2704137455576</v>
      </c>
      <c r="D3" s="6">
        <f aca="true" t="shared" si="7" ref="D3:D66">+LN(B3)</f>
        <v>5.840641657373398</v>
      </c>
      <c r="E3" s="2">
        <f t="shared" si="1"/>
        <v>0.0054242821414781425</v>
      </c>
      <c r="G3" s="31"/>
      <c r="K3" s="43">
        <f t="shared" si="2"/>
        <v>272.5</v>
      </c>
      <c r="L3" s="55">
        <f t="shared" si="3"/>
        <v>0</v>
      </c>
      <c r="M3" s="47">
        <f t="shared" si="4"/>
        <v>0.00017514088026486258</v>
      </c>
      <c r="N3" s="48">
        <f t="shared" si="5"/>
        <v>0.00017514088026486255</v>
      </c>
      <c r="O3" s="52">
        <f t="shared" si="6"/>
        <v>3.5288584244735245E-05</v>
      </c>
      <c r="P3" s="35">
        <v>0</v>
      </c>
    </row>
    <row r="4" spans="1:16" ht="15.75" customHeight="1" thickBot="1">
      <c r="A4" s="4">
        <v>3</v>
      </c>
      <c r="B4" s="8">
        <v>338</v>
      </c>
      <c r="C4" s="9">
        <f t="shared" si="0"/>
        <v>1139.3153650349598</v>
      </c>
      <c r="D4" s="6">
        <f t="shared" si="7"/>
        <v>5.823045895483019</v>
      </c>
      <c r="E4" s="2">
        <f t="shared" si="1"/>
        <v>0.008325739062339405</v>
      </c>
      <c r="G4" s="32" t="s">
        <v>4</v>
      </c>
      <c r="J4" s="1"/>
      <c r="K4" s="43">
        <f t="shared" si="2"/>
        <v>277.5</v>
      </c>
      <c r="L4" s="55">
        <f t="shared" si="3"/>
        <v>0</v>
      </c>
      <c r="M4" s="47">
        <f t="shared" si="4"/>
        <v>0.000264489645877684</v>
      </c>
      <c r="N4" s="48">
        <f t="shared" si="5"/>
        <v>0.00026448964587768393</v>
      </c>
      <c r="O4" s="52">
        <f t="shared" si="6"/>
        <v>7.042777295039261E-05</v>
      </c>
      <c r="P4" s="35">
        <v>0</v>
      </c>
    </row>
    <row r="5" spans="1:16" ht="15.75" customHeight="1">
      <c r="A5" s="4">
        <v>4</v>
      </c>
      <c r="B5" s="8">
        <v>344</v>
      </c>
      <c r="C5" s="9">
        <f t="shared" si="0"/>
        <v>770.2704137455576</v>
      </c>
      <c r="D5" s="6">
        <f t="shared" si="7"/>
        <v>5.840641657373398</v>
      </c>
      <c r="E5" s="2">
        <f t="shared" si="1"/>
        <v>0.0054242821414781425</v>
      </c>
      <c r="G5" s="23" t="s">
        <v>2</v>
      </c>
      <c r="H5" s="27">
        <f>SUM($B$2:$B$1048)/$H$2</f>
        <v>371.7537459407835</v>
      </c>
      <c r="I5" s="24">
        <f>AVERAGEA(B2:B1048)</f>
        <v>371.7537459407835</v>
      </c>
      <c r="J5" s="1"/>
      <c r="K5" s="43">
        <f t="shared" si="2"/>
        <v>282.5</v>
      </c>
      <c r="L5" s="55">
        <f t="shared" si="3"/>
        <v>0</v>
      </c>
      <c r="M5" s="47">
        <f t="shared" si="4"/>
        <v>0.0003910015161734507</v>
      </c>
      <c r="N5" s="48">
        <f t="shared" si="5"/>
        <v>0.0003910015161734506</v>
      </c>
      <c r="O5" s="52">
        <f t="shared" si="6"/>
        <v>0.0001330990342019602</v>
      </c>
      <c r="P5" s="35">
        <v>0</v>
      </c>
    </row>
    <row r="6" spans="1:16" ht="15.75" customHeight="1" thickBot="1">
      <c r="A6" s="4">
        <v>5</v>
      </c>
      <c r="B6" s="8">
        <v>490</v>
      </c>
      <c r="C6" s="9">
        <f t="shared" si="0"/>
        <v>13982.176599036771</v>
      </c>
      <c r="D6" s="6">
        <f t="shared" si="7"/>
        <v>6.194405391104672</v>
      </c>
      <c r="E6" s="2">
        <f t="shared" si="1"/>
        <v>0.07846385732117912</v>
      </c>
      <c r="G6" s="25" t="s">
        <v>3</v>
      </c>
      <c r="H6" s="28">
        <f>SQRT(SUM($C$2:$C$1048)/$H$2)</f>
        <v>34.25775383139575</v>
      </c>
      <c r="I6" s="26">
        <f>STDEVP(B2:B1048)</f>
        <v>34.25775383139575</v>
      </c>
      <c r="K6" s="43">
        <f t="shared" si="2"/>
        <v>287.5</v>
      </c>
      <c r="L6" s="55">
        <f t="shared" si="3"/>
        <v>0</v>
      </c>
      <c r="M6" s="47">
        <f t="shared" si="4"/>
        <v>0.0005658441458454369</v>
      </c>
      <c r="N6" s="48">
        <f t="shared" si="5"/>
        <v>0.0005658441458454368</v>
      </c>
      <c r="O6" s="52">
        <f t="shared" si="6"/>
        <v>0.00023882323597042903</v>
      </c>
      <c r="P6" s="35">
        <v>0</v>
      </c>
    </row>
    <row r="7" spans="1:16" ht="15.75" customHeight="1">
      <c r="A7" s="4">
        <v>6</v>
      </c>
      <c r="B7" s="8">
        <v>471</v>
      </c>
      <c r="C7" s="9">
        <f t="shared" si="0"/>
        <v>9849.818944786544</v>
      </c>
      <c r="D7" s="6">
        <f t="shared" si="7"/>
        <v>6.154858094016418</v>
      </c>
      <c r="E7" s="2">
        <f t="shared" si="1"/>
        <v>0.05787234226436611</v>
      </c>
      <c r="G7" s="31"/>
      <c r="K7" s="43">
        <f t="shared" si="2"/>
        <v>292.5</v>
      </c>
      <c r="L7" s="55">
        <f t="shared" si="3"/>
        <v>0</v>
      </c>
      <c r="M7" s="47">
        <f t="shared" si="4"/>
        <v>0.0008016113026120917</v>
      </c>
      <c r="N7" s="48">
        <f t="shared" si="5"/>
        <v>0.0008016113026120917</v>
      </c>
      <c r="O7" s="52">
        <f t="shared" si="6"/>
        <v>0.00040787597089000574</v>
      </c>
      <c r="P7" s="35">
        <v>0</v>
      </c>
    </row>
    <row r="8" spans="1:16" ht="15.75" customHeight="1" thickBot="1">
      <c r="A8" s="4">
        <v>7</v>
      </c>
      <c r="B8" s="8">
        <v>484</v>
      </c>
      <c r="C8" s="9">
        <f t="shared" si="0"/>
        <v>12599.221550326172</v>
      </c>
      <c r="D8" s="6">
        <f t="shared" si="7"/>
        <v>6.182084906716632</v>
      </c>
      <c r="E8" s="2">
        <f t="shared" si="1"/>
        <v>0.0717133711387544</v>
      </c>
      <c r="G8" s="33" t="s">
        <v>5</v>
      </c>
      <c r="K8" s="43">
        <f t="shared" si="2"/>
        <v>297.5</v>
      </c>
      <c r="L8" s="55">
        <f t="shared" si="3"/>
        <v>0</v>
      </c>
      <c r="M8" s="47">
        <f t="shared" si="4"/>
        <v>0.0011116791397524331</v>
      </c>
      <c r="N8" s="48">
        <f t="shared" si="5"/>
        <v>0.001111679139752433</v>
      </c>
      <c r="O8" s="52">
        <f t="shared" si="6"/>
        <v>0.0006645744430857982</v>
      </c>
      <c r="P8" s="35">
        <v>0</v>
      </c>
    </row>
    <row r="9" spans="1:16" ht="15.75" customHeight="1">
      <c r="A9" s="4">
        <v>8</v>
      </c>
      <c r="B9" s="8">
        <v>471</v>
      </c>
      <c r="C9" s="9">
        <f t="shared" si="0"/>
        <v>9849.818944786544</v>
      </c>
      <c r="D9" s="6">
        <f t="shared" si="7"/>
        <v>6.154858094016418</v>
      </c>
      <c r="E9" s="2">
        <f t="shared" si="1"/>
        <v>0.05787234226436611</v>
      </c>
      <c r="G9" s="23" t="s">
        <v>2</v>
      </c>
      <c r="H9" s="29">
        <f>SUM($D$2:$D$1048)/$H$2</f>
        <v>5.914291383384281</v>
      </c>
      <c r="K9" s="43">
        <f>+K10-5</f>
        <v>302.5</v>
      </c>
      <c r="L9" s="55">
        <f t="shared" si="3"/>
        <v>0</v>
      </c>
      <c r="M9" s="47">
        <f t="shared" si="4"/>
        <v>0.0015091892393910302</v>
      </c>
      <c r="N9" s="48">
        <f t="shared" si="5"/>
        <v>0.00150918923939103</v>
      </c>
      <c r="O9" s="52">
        <f t="shared" si="6"/>
        <v>0.001035325795960735</v>
      </c>
      <c r="P9" s="35">
        <v>0</v>
      </c>
    </row>
    <row r="10" spans="1:16" ht="15.75" customHeight="1" thickBot="1">
      <c r="A10" s="4">
        <v>9</v>
      </c>
      <c r="B10" s="8">
        <v>369</v>
      </c>
      <c r="C10" s="9">
        <f t="shared" si="0"/>
        <v>7.583116706381698</v>
      </c>
      <c r="D10" s="6">
        <f t="shared" si="7"/>
        <v>5.910796644040527</v>
      </c>
      <c r="E10" s="2">
        <f t="shared" si="1"/>
        <v>1.2213203080782874E-05</v>
      </c>
      <c r="G10" s="25" t="s">
        <v>3</v>
      </c>
      <c r="H10" s="30">
        <f>SQRT(SUM($E$2:$E$1048)/$H$2)</f>
        <v>0.0873424787053923</v>
      </c>
      <c r="K10" s="43">
        <v>307.5</v>
      </c>
      <c r="L10" s="55">
        <f>+P10/$H$2/5</f>
        <v>0.0005730659025787965</v>
      </c>
      <c r="M10" s="47">
        <f t="shared" si="4"/>
        <v>0.0020056565351774837</v>
      </c>
      <c r="N10" s="48">
        <f t="shared" si="5"/>
        <v>0.0020056565351774837</v>
      </c>
      <c r="O10" s="52">
        <f t="shared" si="6"/>
        <v>0.0015453485252580948</v>
      </c>
      <c r="P10" s="35">
        <v>3</v>
      </c>
    </row>
    <row r="11" spans="1:16" ht="15.75" customHeight="1">
      <c r="A11" s="4">
        <v>10</v>
      </c>
      <c r="B11" s="8">
        <v>363</v>
      </c>
      <c r="C11" s="9">
        <f t="shared" si="0"/>
        <v>76.62806799578391</v>
      </c>
      <c r="D11" s="6">
        <f t="shared" si="7"/>
        <v>5.8944028342648505</v>
      </c>
      <c r="E11" s="2">
        <f t="shared" si="1"/>
        <v>0.0003955543860760085</v>
      </c>
      <c r="K11" s="43">
        <f>+K10+5</f>
        <v>312.5</v>
      </c>
      <c r="L11" s="55">
        <f aca="true" t="shared" si="8" ref="L11:L49">+P11/$H$2/5</f>
        <v>0.00019102196752626553</v>
      </c>
      <c r="M11" s="47">
        <f aca="true" t="shared" si="9" ref="M11:M49">1/(SQRT(2*PI())*$H$6)*EXP(-0.5*((K11-$H$5)/$H$6)^2)</f>
        <v>0.002609264137578502</v>
      </c>
      <c r="N11" s="48">
        <f t="shared" si="5"/>
        <v>0.0026092641375785016</v>
      </c>
      <c r="O11" s="52">
        <f t="shared" si="6"/>
        <v>0.0022143089822086962</v>
      </c>
      <c r="P11" s="35">
        <v>1</v>
      </c>
    </row>
    <row r="12" spans="1:16" ht="15.75" customHeight="1">
      <c r="A12" s="4">
        <v>11</v>
      </c>
      <c r="B12" s="8">
        <v>357</v>
      </c>
      <c r="C12" s="9">
        <f t="shared" si="0"/>
        <v>217.67301928518611</v>
      </c>
      <c r="D12" s="6">
        <f t="shared" si="7"/>
        <v>5.877735781779639</v>
      </c>
      <c r="E12" s="2">
        <f t="shared" si="1"/>
        <v>0.001336312008677337</v>
      </c>
      <c r="K12" s="43">
        <f aca="true" t="shared" si="10" ref="K12:K49">+K11+5</f>
        <v>317.5</v>
      </c>
      <c r="L12" s="55">
        <f t="shared" si="8"/>
        <v>0.0017191977077363897</v>
      </c>
      <c r="M12" s="47">
        <f t="shared" si="9"/>
        <v>0.0033229832095790063</v>
      </c>
      <c r="N12" s="48">
        <f t="shared" si="5"/>
        <v>0.0033229832095790055</v>
      </c>
      <c r="O12" s="52">
        <f t="shared" si="6"/>
        <v>0.003051480908155152</v>
      </c>
      <c r="P12" s="35">
        <v>9</v>
      </c>
    </row>
    <row r="13" spans="1:16" ht="15.75" customHeight="1">
      <c r="A13" s="4">
        <v>12</v>
      </c>
      <c r="B13" s="8">
        <v>363</v>
      </c>
      <c r="C13" s="9">
        <f t="shared" si="0"/>
        <v>76.62806799578391</v>
      </c>
      <c r="D13" s="6">
        <f t="shared" si="7"/>
        <v>5.8944028342648505</v>
      </c>
      <c r="E13" s="2">
        <f t="shared" si="1"/>
        <v>0.0003955543860760085</v>
      </c>
      <c r="K13" s="43">
        <f t="shared" si="10"/>
        <v>322.5</v>
      </c>
      <c r="L13" s="55">
        <f t="shared" si="8"/>
        <v>0.003629417382999045</v>
      </c>
      <c r="M13" s="47">
        <f t="shared" si="9"/>
        <v>0.004142732275014573</v>
      </c>
      <c r="N13" s="48">
        <f t="shared" si="5"/>
        <v>0.004142732275014572</v>
      </c>
      <c r="O13" s="52">
        <f t="shared" si="6"/>
        <v>0.0040513271719416575</v>
      </c>
      <c r="P13" s="35">
        <v>19</v>
      </c>
    </row>
    <row r="14" spans="1:16" ht="15.75" customHeight="1">
      <c r="A14" s="4">
        <v>13</v>
      </c>
      <c r="B14" s="8">
        <v>357</v>
      </c>
      <c r="C14" s="9">
        <f t="shared" si="0"/>
        <v>217.67301928518611</v>
      </c>
      <c r="D14" s="6">
        <f t="shared" si="7"/>
        <v>5.877735781779639</v>
      </c>
      <c r="E14" s="2">
        <f t="shared" si="1"/>
        <v>0.001336312008677337</v>
      </c>
      <c r="K14" s="43">
        <f t="shared" si="10"/>
        <v>327.5</v>
      </c>
      <c r="L14" s="55">
        <f t="shared" si="8"/>
        <v>0.0019102196752626554</v>
      </c>
      <c r="M14" s="47">
        <f t="shared" si="9"/>
        <v>0.005055850320816403</v>
      </c>
      <c r="N14" s="48">
        <f t="shared" si="5"/>
        <v>0.005055850320816402</v>
      </c>
      <c r="O14" s="52">
        <f t="shared" si="6"/>
        <v>0.0051905113029780455</v>
      </c>
      <c r="P14" s="35">
        <v>10</v>
      </c>
    </row>
    <row r="15" spans="1:16" ht="15.75" customHeight="1">
      <c r="A15" s="4">
        <v>14</v>
      </c>
      <c r="B15" s="8">
        <v>343</v>
      </c>
      <c r="C15" s="9">
        <f t="shared" si="0"/>
        <v>826.7779056271246</v>
      </c>
      <c r="D15" s="6">
        <f t="shared" si="7"/>
        <v>5.8377304471659395</v>
      </c>
      <c r="E15" s="2">
        <f t="shared" si="1"/>
        <v>0.005861576954628986</v>
      </c>
      <c r="K15" s="43">
        <f t="shared" si="10"/>
        <v>332.5</v>
      </c>
      <c r="L15" s="55">
        <f t="shared" si="8"/>
        <v>0.010124164278892072</v>
      </c>
      <c r="M15" s="47">
        <f t="shared" si="9"/>
        <v>0.006040183988122338</v>
      </c>
      <c r="N15" s="48">
        <f t="shared" si="5"/>
        <v>0.006040183988122338</v>
      </c>
      <c r="O15" s="52">
        <f t="shared" si="6"/>
        <v>0.006427206800350642</v>
      </c>
      <c r="P15" s="35">
        <v>53</v>
      </c>
    </row>
    <row r="16" spans="1:16" ht="15.75" customHeight="1">
      <c r="A16" s="4">
        <v>15</v>
      </c>
      <c r="B16" s="8">
        <v>350</v>
      </c>
      <c r="C16" s="9">
        <f t="shared" si="0"/>
        <v>473.22546245615536</v>
      </c>
      <c r="D16" s="6">
        <f t="shared" si="7"/>
        <v>5.857933154483459</v>
      </c>
      <c r="E16" s="2">
        <f t="shared" si="1"/>
        <v>0.003176249964837471</v>
      </c>
      <c r="K16" s="43">
        <f t="shared" si="10"/>
        <v>337.5</v>
      </c>
      <c r="L16" s="55">
        <f t="shared" si="8"/>
        <v>0.009551098376313277</v>
      </c>
      <c r="M16" s="47">
        <f t="shared" si="9"/>
        <v>0.0070640659747236625</v>
      </c>
      <c r="N16" s="48">
        <f t="shared" si="5"/>
        <v>0.007064065974723662</v>
      </c>
      <c r="O16" s="52">
        <f t="shared" si="6"/>
        <v>0.007703190977113196</v>
      </c>
      <c r="P16" s="35">
        <v>50</v>
      </c>
    </row>
    <row r="17" spans="1:16" ht="15.75" customHeight="1">
      <c r="A17" s="4">
        <v>16</v>
      </c>
      <c r="B17" s="8">
        <v>353</v>
      </c>
      <c r="C17" s="9">
        <f t="shared" si="0"/>
        <v>351.70298681145425</v>
      </c>
      <c r="D17" s="6">
        <f t="shared" si="7"/>
        <v>5.8664680569332965</v>
      </c>
      <c r="E17" s="2">
        <f t="shared" si="1"/>
        <v>0.002287070552837447</v>
      </c>
      <c r="K17" s="43">
        <f t="shared" si="10"/>
        <v>342.5</v>
      </c>
      <c r="L17" s="55">
        <f t="shared" si="8"/>
        <v>0.022731614135625598</v>
      </c>
      <c r="M17" s="47">
        <f t="shared" si="9"/>
        <v>0.008087381773888886</v>
      </c>
      <c r="N17" s="48">
        <f t="shared" si="5"/>
        <v>0.008087381773888886</v>
      </c>
      <c r="O17" s="52">
        <f t="shared" si="6"/>
        <v>0.008948669414953104</v>
      </c>
      <c r="P17" s="35">
        <v>119</v>
      </c>
    </row>
    <row r="18" spans="1:16" ht="15.75" customHeight="1">
      <c r="A18" s="4">
        <v>17</v>
      </c>
      <c r="B18" s="8">
        <v>350</v>
      </c>
      <c r="C18" s="9">
        <f t="shared" si="0"/>
        <v>473.22546245615536</v>
      </c>
      <c r="D18" s="6">
        <f t="shared" si="7"/>
        <v>5.857933154483459</v>
      </c>
      <c r="E18" s="2">
        <f t="shared" si="1"/>
        <v>0.003176249964837471</v>
      </c>
      <c r="K18" s="43">
        <f t="shared" si="10"/>
        <v>347.5</v>
      </c>
      <c r="L18" s="55">
        <f t="shared" si="8"/>
        <v>0.013944603629417383</v>
      </c>
      <c r="M18" s="47">
        <f t="shared" si="9"/>
        <v>0.009063788493269815</v>
      </c>
      <c r="N18" s="48">
        <f t="shared" si="5"/>
        <v>0.009063788493269814</v>
      </c>
      <c r="O18" s="52">
        <f t="shared" si="6"/>
        <v>0.010089211547276994</v>
      </c>
      <c r="P18" s="35">
        <v>73</v>
      </c>
    </row>
    <row r="19" spans="1:16" ht="15.75" customHeight="1">
      <c r="A19" s="4">
        <v>18</v>
      </c>
      <c r="B19" s="8">
        <v>348</v>
      </c>
      <c r="C19" s="9">
        <f t="shared" si="0"/>
        <v>564.2404462192894</v>
      </c>
      <c r="D19" s="6">
        <f t="shared" si="7"/>
        <v>5.8522024797744745</v>
      </c>
      <c r="E19" s="2">
        <f t="shared" si="1"/>
        <v>0.0038550319514678646</v>
      </c>
      <c r="K19" s="43">
        <f t="shared" si="10"/>
        <v>352.5</v>
      </c>
      <c r="L19" s="55">
        <f t="shared" si="8"/>
        <v>0.003629417382999045</v>
      </c>
      <c r="M19" s="47">
        <f t="shared" si="9"/>
        <v>0.009943979023271127</v>
      </c>
      <c r="N19" s="48">
        <f t="shared" si="5"/>
        <v>0.009943979023271125</v>
      </c>
      <c r="O19" s="52">
        <f t="shared" si="6"/>
        <v>0.01105373253672596</v>
      </c>
      <c r="P19" s="35">
        <v>19</v>
      </c>
    </row>
    <row r="20" spans="1:16" ht="15.75" customHeight="1">
      <c r="A20" s="4">
        <v>19</v>
      </c>
      <c r="B20" s="8">
        <v>352</v>
      </c>
      <c r="C20" s="9">
        <f t="shared" si="0"/>
        <v>390.2104786930213</v>
      </c>
      <c r="D20" s="6">
        <f t="shared" si="7"/>
        <v>5.863631175598097</v>
      </c>
      <c r="E20" s="2">
        <f t="shared" si="1"/>
        <v>0.002566456652939379</v>
      </c>
      <c r="K20" s="43">
        <f t="shared" si="10"/>
        <v>357.5</v>
      </c>
      <c r="L20" s="55">
        <f t="shared" si="8"/>
        <v>0.020630372492836675</v>
      </c>
      <c r="M20" s="47">
        <f t="shared" si="9"/>
        <v>0.010679704980256714</v>
      </c>
      <c r="N20" s="48">
        <f t="shared" si="5"/>
        <v>0.010679704980256713</v>
      </c>
      <c r="O20" s="52">
        <f t="shared" si="6"/>
        <v>0.01178224227421623</v>
      </c>
      <c r="P20" s="35">
        <v>108</v>
      </c>
    </row>
    <row r="21" spans="1:16" ht="15.75" customHeight="1">
      <c r="A21" s="4">
        <v>20</v>
      </c>
      <c r="B21" s="8">
        <v>350</v>
      </c>
      <c r="C21" s="9">
        <f t="shared" si="0"/>
        <v>473.22546245615536</v>
      </c>
      <c r="D21" s="6">
        <f t="shared" si="7"/>
        <v>5.857933154483459</v>
      </c>
      <c r="E21" s="2">
        <f t="shared" si="1"/>
        <v>0.003176249964837471</v>
      </c>
      <c r="K21" s="43">
        <f t="shared" si="10"/>
        <v>362.5</v>
      </c>
      <c r="L21" s="55">
        <f t="shared" si="8"/>
        <v>0.011270296084049666</v>
      </c>
      <c r="M21" s="47">
        <f t="shared" si="9"/>
        <v>0.011228117049355541</v>
      </c>
      <c r="N21" s="48">
        <f t="shared" si="5"/>
        <v>0.011228117049355538</v>
      </c>
      <c r="O21" s="52">
        <f t="shared" si="6"/>
        <v>0.012232144017459153</v>
      </c>
      <c r="P21" s="35">
        <v>59</v>
      </c>
    </row>
    <row r="22" spans="1:16" ht="15.75" customHeight="1">
      <c r="A22" s="4">
        <v>21</v>
      </c>
      <c r="B22" s="8">
        <v>346</v>
      </c>
      <c r="C22" s="9">
        <f t="shared" si="0"/>
        <v>663.2554299824235</v>
      </c>
      <c r="D22" s="6">
        <f t="shared" si="7"/>
        <v>5.846438775057725</v>
      </c>
      <c r="E22" s="2">
        <f t="shared" si="1"/>
        <v>0.004603976456717083</v>
      </c>
      <c r="K22" s="43">
        <f t="shared" si="10"/>
        <v>367.5</v>
      </c>
      <c r="L22" s="55">
        <f t="shared" si="8"/>
        <v>0.020057306590257878</v>
      </c>
      <c r="M22" s="47">
        <f t="shared" si="9"/>
        <v>0.011555885400121901</v>
      </c>
      <c r="N22" s="48">
        <f t="shared" si="5"/>
        <v>0.011555885400121901</v>
      </c>
      <c r="O22" s="52">
        <f t="shared" si="6"/>
        <v>0.012382173620611418</v>
      </c>
      <c r="P22" s="35">
        <v>105</v>
      </c>
    </row>
    <row r="23" spans="1:16" ht="15.75" customHeight="1">
      <c r="A23" s="4">
        <v>22</v>
      </c>
      <c r="B23" s="8">
        <v>345</v>
      </c>
      <c r="C23" s="9">
        <f t="shared" si="0"/>
        <v>715.7629218639905</v>
      </c>
      <c r="D23" s="6">
        <f t="shared" si="7"/>
        <v>5.84354441703136</v>
      </c>
      <c r="E23" s="2">
        <f t="shared" si="1"/>
        <v>0.005005133248141335</v>
      </c>
      <c r="K23" s="43">
        <f t="shared" si="10"/>
        <v>372.5</v>
      </c>
      <c r="L23" s="55">
        <f t="shared" si="8"/>
        <v>0.0007640878701050621</v>
      </c>
      <c r="M23" s="47">
        <f t="shared" si="9"/>
        <v>0.011642550772655984</v>
      </c>
      <c r="N23" s="48">
        <f t="shared" si="5"/>
        <v>0.011642550772655982</v>
      </c>
      <c r="O23" s="52">
        <f t="shared" si="6"/>
        <v>0.012233536826217882</v>
      </c>
      <c r="P23" s="35">
        <v>4</v>
      </c>
    </row>
    <row r="24" spans="1:16" ht="15.75" customHeight="1">
      <c r="A24" s="4">
        <v>23</v>
      </c>
      <c r="B24" s="8">
        <v>439</v>
      </c>
      <c r="C24" s="9">
        <f t="shared" si="0"/>
        <v>4522.058684996689</v>
      </c>
      <c r="D24" s="6">
        <f t="shared" si="7"/>
        <v>6.0844994130751715</v>
      </c>
      <c r="E24" s="2">
        <f t="shared" si="1"/>
        <v>0.028970773371255004</v>
      </c>
      <c r="K24" s="43">
        <f t="shared" si="10"/>
        <v>377.5</v>
      </c>
      <c r="L24" s="55">
        <f t="shared" si="8"/>
        <v>0.008022922636103153</v>
      </c>
      <c r="M24" s="47">
        <f t="shared" si="9"/>
        <v>0.01148263801593722</v>
      </c>
      <c r="N24" s="48">
        <f t="shared" si="5"/>
        <v>0.011482638015937218</v>
      </c>
      <c r="O24" s="52">
        <f t="shared" si="6"/>
        <v>0.0118083092795024</v>
      </c>
      <c r="P24" s="35">
        <v>42</v>
      </c>
    </row>
    <row r="25" spans="1:16" ht="15.75" customHeight="1">
      <c r="A25" s="4">
        <v>24</v>
      </c>
      <c r="B25" s="8">
        <v>408</v>
      </c>
      <c r="C25" s="9">
        <f t="shared" si="0"/>
        <v>1313.7909333252674</v>
      </c>
      <c r="D25" s="6">
        <f t="shared" si="7"/>
        <v>6.0112671744041615</v>
      </c>
      <c r="E25" s="2">
        <f t="shared" si="1"/>
        <v>0.009404304043931496</v>
      </c>
      <c r="K25" s="43">
        <f t="shared" si="10"/>
        <v>382.5</v>
      </c>
      <c r="L25" s="55">
        <f t="shared" si="8"/>
        <v>0.017382999044890164</v>
      </c>
      <c r="M25" s="47">
        <f t="shared" si="9"/>
        <v>0.011086228535670933</v>
      </c>
      <c r="N25" s="48">
        <f t="shared" si="5"/>
        <v>0.011086228535670931</v>
      </c>
      <c r="O25" s="52">
        <f t="shared" si="6"/>
        <v>0.01114560005410203</v>
      </c>
      <c r="P25" s="35">
        <v>91</v>
      </c>
    </row>
    <row r="26" spans="1:16" ht="15.75" customHeight="1">
      <c r="A26" s="4">
        <v>25</v>
      </c>
      <c r="B26" s="8">
        <v>420</v>
      </c>
      <c r="C26" s="9">
        <f t="shared" si="0"/>
        <v>2327.701030746463</v>
      </c>
      <c r="D26" s="6">
        <f t="shared" si="7"/>
        <v>6.040254711277414</v>
      </c>
      <c r="E26" s="2">
        <f t="shared" si="1"/>
        <v>0.01586675997391286</v>
      </c>
      <c r="K26" s="43">
        <f t="shared" si="10"/>
        <v>387.5</v>
      </c>
      <c r="L26" s="55">
        <f t="shared" si="8"/>
        <v>0.0055396370582617</v>
      </c>
      <c r="M26" s="47">
        <f t="shared" si="9"/>
        <v>0.010477908445128446</v>
      </c>
      <c r="N26" s="48">
        <f t="shared" si="5"/>
        <v>0.010477908445128444</v>
      </c>
      <c r="O26" s="52">
        <f t="shared" si="6"/>
        <v>0.010296265769243865</v>
      </c>
      <c r="P26" s="35">
        <v>29</v>
      </c>
    </row>
    <row r="27" spans="1:16" ht="15.75" customHeight="1">
      <c r="A27" s="4">
        <v>26</v>
      </c>
      <c r="B27" s="8">
        <v>420</v>
      </c>
      <c r="C27" s="9">
        <f t="shared" si="0"/>
        <v>2327.701030746463</v>
      </c>
      <c r="D27" s="6">
        <f t="shared" si="7"/>
        <v>6.040254711277414</v>
      </c>
      <c r="E27" s="2">
        <f t="shared" si="1"/>
        <v>0.01586675997391286</v>
      </c>
      <c r="K27" s="43">
        <f t="shared" si="10"/>
        <v>392.5</v>
      </c>
      <c r="L27" s="55">
        <f t="shared" si="8"/>
        <v>0.009933142311365807</v>
      </c>
      <c r="M27" s="47">
        <f t="shared" si="9"/>
        <v>0.009694244990150189</v>
      </c>
      <c r="N27" s="48">
        <f t="shared" si="5"/>
        <v>0.009694244990150187</v>
      </c>
      <c r="O27" s="52">
        <f t="shared" si="6"/>
        <v>0.009317066476532871</v>
      </c>
      <c r="P27" s="35">
        <v>52</v>
      </c>
    </row>
    <row r="28" spans="1:16" ht="15.75" customHeight="1">
      <c r="A28" s="4">
        <v>27</v>
      </c>
      <c r="B28" s="8">
        <v>427</v>
      </c>
      <c r="C28" s="9">
        <f t="shared" si="0"/>
        <v>3052.148587575494</v>
      </c>
      <c r="D28" s="6">
        <f t="shared" si="7"/>
        <v>6.056784013228625</v>
      </c>
      <c r="E28" s="2">
        <f t="shared" si="1"/>
        <v>0.02030414955995713</v>
      </c>
      <c r="K28" s="43">
        <f t="shared" si="10"/>
        <v>397.5</v>
      </c>
      <c r="L28" s="55">
        <f t="shared" si="8"/>
        <v>0.0030563514804202484</v>
      </c>
      <c r="M28" s="47">
        <f t="shared" si="9"/>
        <v>0.008780151341380802</v>
      </c>
      <c r="N28" s="48">
        <f t="shared" si="5"/>
        <v>0.0087801513413808</v>
      </c>
      <c r="O28" s="52">
        <f t="shared" si="6"/>
        <v>0.008265089174220827</v>
      </c>
      <c r="P28" s="35">
        <v>16</v>
      </c>
    </row>
    <row r="29" spans="1:16" ht="15.75" customHeight="1">
      <c r="A29" s="4">
        <v>28</v>
      </c>
      <c r="B29" s="8">
        <v>420</v>
      </c>
      <c r="C29" s="9">
        <f t="shared" si="0"/>
        <v>2327.701030746463</v>
      </c>
      <c r="D29" s="6">
        <f t="shared" si="7"/>
        <v>6.040254711277414</v>
      </c>
      <c r="E29" s="2">
        <f t="shared" si="1"/>
        <v>0.01586675997391286</v>
      </c>
      <c r="K29" s="43">
        <f t="shared" si="10"/>
        <v>402.5</v>
      </c>
      <c r="L29" s="55">
        <f t="shared" si="8"/>
        <v>0.005348615090735435</v>
      </c>
      <c r="M29" s="47">
        <f t="shared" si="9"/>
        <v>0.007784641767124693</v>
      </c>
      <c r="N29" s="48">
        <f t="shared" si="5"/>
        <v>0.007784641767124692</v>
      </c>
      <c r="O29" s="52">
        <f t="shared" si="6"/>
        <v>0.007193075554339479</v>
      </c>
      <c r="P29" s="35">
        <v>28</v>
      </c>
    </row>
    <row r="30" spans="1:16" ht="15.75" customHeight="1">
      <c r="A30" s="4">
        <v>29</v>
      </c>
      <c r="B30" s="8">
        <v>408</v>
      </c>
      <c r="C30" s="9">
        <f t="shared" si="0"/>
        <v>1313.7909333252674</v>
      </c>
      <c r="D30" s="6">
        <f t="shared" si="7"/>
        <v>6.0112671744041615</v>
      </c>
      <c r="E30" s="2">
        <f t="shared" si="1"/>
        <v>0.009404304043931496</v>
      </c>
      <c r="K30" s="43">
        <f t="shared" si="10"/>
        <v>407.5</v>
      </c>
      <c r="L30" s="55">
        <f t="shared" si="8"/>
        <v>0.008595988538681949</v>
      </c>
      <c r="M30" s="47">
        <f t="shared" si="9"/>
        <v>0.006756532678662828</v>
      </c>
      <c r="N30" s="48">
        <f t="shared" si="5"/>
        <v>0.006756532678662827</v>
      </c>
      <c r="O30" s="52">
        <f t="shared" si="6"/>
        <v>0.0061460380348569744</v>
      </c>
      <c r="P30" s="35">
        <v>45</v>
      </c>
    </row>
    <row r="31" spans="1:16" ht="15.75" customHeight="1">
      <c r="A31" s="4">
        <v>30</v>
      </c>
      <c r="B31" s="8">
        <v>401</v>
      </c>
      <c r="C31" s="9">
        <f t="shared" si="0"/>
        <v>855.3433764962366</v>
      </c>
      <c r="D31" s="6">
        <f t="shared" si="7"/>
        <v>5.993961427306569</v>
      </c>
      <c r="E31" s="2">
        <f t="shared" si="1"/>
        <v>0.006347315898579325</v>
      </c>
      <c r="K31" s="43">
        <f t="shared" si="10"/>
        <v>412.5</v>
      </c>
      <c r="L31" s="55">
        <f t="shared" si="8"/>
        <v>0.0021012416427889204</v>
      </c>
      <c r="M31" s="47">
        <f t="shared" si="9"/>
        <v>0.005740606131378558</v>
      </c>
      <c r="N31" s="48">
        <f t="shared" si="5"/>
        <v>0.005740606131378557</v>
      </c>
      <c r="O31" s="52">
        <f t="shared" si="6"/>
        <v>0.005159291206051815</v>
      </c>
      <c r="P31" s="35">
        <v>11</v>
      </c>
    </row>
    <row r="32" spans="1:16" ht="15.75" customHeight="1">
      <c r="A32" s="4">
        <v>31</v>
      </c>
      <c r="B32" s="8">
        <v>363</v>
      </c>
      <c r="C32" s="9">
        <f t="shared" si="0"/>
        <v>76.62806799578391</v>
      </c>
      <c r="D32" s="6">
        <f t="shared" si="7"/>
        <v>5.8944028342648505</v>
      </c>
      <c r="E32" s="2">
        <f t="shared" si="1"/>
        <v>0.0003955543860760085</v>
      </c>
      <c r="K32" s="43">
        <f t="shared" si="10"/>
        <v>417.5</v>
      </c>
      <c r="L32" s="55">
        <f t="shared" si="8"/>
        <v>0.0032473734479465137</v>
      </c>
      <c r="M32" s="47">
        <f t="shared" si="9"/>
        <v>0.004774635675922454</v>
      </c>
      <c r="N32" s="48">
        <f t="shared" si="5"/>
        <v>0.004774635675922454</v>
      </c>
      <c r="O32" s="52">
        <f t="shared" si="6"/>
        <v>0.004257809701515711</v>
      </c>
      <c r="P32" s="35">
        <v>17</v>
      </c>
    </row>
    <row r="33" spans="1:16" ht="15.75" customHeight="1">
      <c r="A33" s="4">
        <v>32</v>
      </c>
      <c r="B33" s="8">
        <v>369</v>
      </c>
      <c r="C33" s="9">
        <f t="shared" si="0"/>
        <v>7.583116706381698</v>
      </c>
      <c r="D33" s="6">
        <f t="shared" si="7"/>
        <v>5.910796644040527</v>
      </c>
      <c r="E33" s="2">
        <f t="shared" si="1"/>
        <v>1.2213203080782874E-05</v>
      </c>
      <c r="K33" s="43">
        <f t="shared" si="10"/>
        <v>422.5</v>
      </c>
      <c r="L33" s="55">
        <f t="shared" si="8"/>
        <v>0.0013371537726838587</v>
      </c>
      <c r="M33" s="47">
        <f t="shared" si="9"/>
        <v>0.0038875084525586763</v>
      </c>
      <c r="N33" s="48">
        <f t="shared" si="5"/>
        <v>0.0038875084525586755</v>
      </c>
      <c r="O33" s="52">
        <f t="shared" si="6"/>
        <v>0.0034566739646690946</v>
      </c>
      <c r="P33" s="35">
        <v>7</v>
      </c>
    </row>
    <row r="34" spans="1:16" ht="15.75" customHeight="1">
      <c r="A34" s="4">
        <v>33</v>
      </c>
      <c r="B34" s="8">
        <v>369</v>
      </c>
      <c r="C34" s="9">
        <f t="shared" si="0"/>
        <v>7.583116706381698</v>
      </c>
      <c r="D34" s="6">
        <f t="shared" si="7"/>
        <v>5.910796644040527</v>
      </c>
      <c r="E34" s="2">
        <f t="shared" si="1"/>
        <v>1.2213203080782874E-05</v>
      </c>
      <c r="K34" s="43">
        <f t="shared" si="10"/>
        <v>427.5</v>
      </c>
      <c r="L34" s="55">
        <f t="shared" si="8"/>
        <v>0.0021012416427889204</v>
      </c>
      <c r="M34" s="47">
        <f t="shared" si="9"/>
        <v>0.0030984969515864816</v>
      </c>
      <c r="N34" s="48">
        <f t="shared" si="5"/>
        <v>0.0030984969515864816</v>
      </c>
      <c r="O34" s="52">
        <f t="shared" si="6"/>
        <v>0.002762289045390009</v>
      </c>
      <c r="P34" s="35">
        <v>11</v>
      </c>
    </row>
    <row r="35" spans="1:16" ht="15.75" customHeight="1">
      <c r="A35" s="4">
        <v>34</v>
      </c>
      <c r="B35" s="8">
        <v>369</v>
      </c>
      <c r="C35" s="9">
        <f t="shared" si="0"/>
        <v>7.583116706381698</v>
      </c>
      <c r="D35" s="6">
        <f t="shared" si="7"/>
        <v>5.910796644040527</v>
      </c>
      <c r="E35" s="2">
        <f t="shared" si="1"/>
        <v>1.2213203080782874E-05</v>
      </c>
      <c r="K35" s="43">
        <f t="shared" si="10"/>
        <v>432.5</v>
      </c>
      <c r="L35" s="55">
        <f t="shared" si="8"/>
        <v>0.0026743075453677175</v>
      </c>
      <c r="M35" s="47">
        <f t="shared" si="9"/>
        <v>0.00241757201310186</v>
      </c>
      <c r="N35" s="48">
        <f t="shared" si="5"/>
        <v>0.0024175720131018597</v>
      </c>
      <c r="O35" s="52">
        <f t="shared" si="6"/>
        <v>0.0021740501873320113</v>
      </c>
      <c r="P35" s="35">
        <v>14</v>
      </c>
    </row>
    <row r="36" spans="1:16" ht="15.75" customHeight="1">
      <c r="A36" s="4">
        <v>35</v>
      </c>
      <c r="B36" s="8">
        <v>363</v>
      </c>
      <c r="C36" s="9">
        <f t="shared" si="0"/>
        <v>76.62806799578391</v>
      </c>
      <c r="D36" s="6">
        <f t="shared" si="7"/>
        <v>5.8944028342648505</v>
      </c>
      <c r="E36" s="2">
        <f t="shared" si="1"/>
        <v>0.0003955543860760085</v>
      </c>
      <c r="K36" s="43">
        <f t="shared" si="10"/>
        <v>437.5</v>
      </c>
      <c r="L36" s="55">
        <f t="shared" si="8"/>
        <v>0.0021012416427889204</v>
      </c>
      <c r="M36" s="47">
        <f t="shared" si="9"/>
        <v>0.0018465300727048648</v>
      </c>
      <c r="N36" s="48">
        <f t="shared" si="5"/>
        <v>0.0018465300727048646</v>
      </c>
      <c r="O36" s="52">
        <f t="shared" si="6"/>
        <v>0.001686165522084656</v>
      </c>
      <c r="P36" s="35">
        <v>11</v>
      </c>
    </row>
    <row r="37" spans="1:16" ht="15.75" customHeight="1">
      <c r="A37" s="4">
        <v>36</v>
      </c>
      <c r="B37" s="8">
        <v>363</v>
      </c>
      <c r="C37" s="9">
        <f t="shared" si="0"/>
        <v>76.62806799578391</v>
      </c>
      <c r="D37" s="6">
        <f t="shared" si="7"/>
        <v>5.8944028342648505</v>
      </c>
      <c r="E37" s="2">
        <f t="shared" si="1"/>
        <v>0.0003955543860760085</v>
      </c>
      <c r="K37" s="43">
        <f t="shared" si="10"/>
        <v>442.5</v>
      </c>
      <c r="L37" s="55">
        <f t="shared" si="8"/>
        <v>0</v>
      </c>
      <c r="M37" s="47">
        <f t="shared" si="9"/>
        <v>0.0013806448265327466</v>
      </c>
      <c r="N37" s="48">
        <f t="shared" si="5"/>
        <v>0.0013806448265327464</v>
      </c>
      <c r="O37" s="52">
        <f t="shared" si="6"/>
        <v>0.0012894107750280348</v>
      </c>
      <c r="P37" s="35">
        <v>0</v>
      </c>
    </row>
    <row r="38" spans="1:16" ht="15.75" customHeight="1">
      <c r="A38" s="4">
        <v>37</v>
      </c>
      <c r="B38" s="8">
        <v>357</v>
      </c>
      <c r="C38" s="9">
        <f t="shared" si="0"/>
        <v>217.67301928518611</v>
      </c>
      <c r="D38" s="6">
        <f t="shared" si="7"/>
        <v>5.877735781779639</v>
      </c>
      <c r="E38" s="2">
        <f t="shared" si="1"/>
        <v>0.001336312008677337</v>
      </c>
      <c r="K38" s="43">
        <f t="shared" si="10"/>
        <v>447.5</v>
      </c>
      <c r="L38" s="55">
        <f t="shared" si="8"/>
        <v>0.0019102196752626554</v>
      </c>
      <c r="M38" s="47">
        <f t="shared" si="9"/>
        <v>0.0010105462018126273</v>
      </c>
      <c r="N38" s="48">
        <f t="shared" si="5"/>
        <v>0.0010105462018126271</v>
      </c>
      <c r="O38" s="52">
        <f t="shared" si="6"/>
        <v>0.0009726652943621238</v>
      </c>
      <c r="P38" s="35">
        <v>10</v>
      </c>
    </row>
    <row r="39" spans="1:16" ht="15.75" customHeight="1">
      <c r="A39" s="4">
        <v>38</v>
      </c>
      <c r="B39" s="8">
        <v>363</v>
      </c>
      <c r="C39" s="9">
        <f t="shared" si="0"/>
        <v>76.62806799578391</v>
      </c>
      <c r="D39" s="6">
        <f t="shared" si="7"/>
        <v>5.8944028342648505</v>
      </c>
      <c r="E39" s="2">
        <f t="shared" si="1"/>
        <v>0.0003955543860760085</v>
      </c>
      <c r="K39" s="43">
        <f t="shared" si="10"/>
        <v>452.5</v>
      </c>
      <c r="L39" s="55">
        <f t="shared" si="8"/>
        <v>0.0009551098376313277</v>
      </c>
      <c r="M39" s="47">
        <f t="shared" si="9"/>
        <v>0.0007240674052502366</v>
      </c>
      <c r="N39" s="48">
        <f t="shared" si="5"/>
        <v>0.0007240674052502365</v>
      </c>
      <c r="O39" s="52">
        <f t="shared" si="6"/>
        <v>0.0007241490826162657</v>
      </c>
      <c r="P39" s="35">
        <v>5</v>
      </c>
    </row>
    <row r="40" spans="1:16" ht="15.75" customHeight="1">
      <c r="A40" s="4">
        <v>39</v>
      </c>
      <c r="B40" s="8">
        <v>344</v>
      </c>
      <c r="C40" s="9">
        <f t="shared" si="0"/>
        <v>770.2704137455576</v>
      </c>
      <c r="D40" s="6">
        <f t="shared" si="7"/>
        <v>5.840641657373398</v>
      </c>
      <c r="E40" s="2">
        <f t="shared" si="1"/>
        <v>0.0054242821414781425</v>
      </c>
      <c r="K40" s="43">
        <f t="shared" si="10"/>
        <v>457.5</v>
      </c>
      <c r="L40" s="55">
        <f t="shared" si="8"/>
        <v>0.0024832855778414518</v>
      </c>
      <c r="M40" s="47">
        <f t="shared" si="9"/>
        <v>0.0005078675217952049</v>
      </c>
      <c r="N40" s="48">
        <f t="shared" si="5"/>
        <v>0.0005078675217952049</v>
      </c>
      <c r="O40" s="52">
        <f t="shared" si="6"/>
        <v>0.000532338257631814</v>
      </c>
      <c r="P40" s="35">
        <v>13</v>
      </c>
    </row>
    <row r="41" spans="1:16" ht="15.75" customHeight="1">
      <c r="A41" s="4">
        <v>40</v>
      </c>
      <c r="B41" s="8">
        <v>350</v>
      </c>
      <c r="C41" s="9">
        <f t="shared" si="0"/>
        <v>473.22546245615536</v>
      </c>
      <c r="D41" s="6">
        <f t="shared" si="7"/>
        <v>5.857933154483459</v>
      </c>
      <c r="E41" s="2">
        <f t="shared" si="1"/>
        <v>0.003176249964837471</v>
      </c>
      <c r="K41" s="43">
        <f t="shared" si="10"/>
        <v>462.5</v>
      </c>
      <c r="L41" s="55">
        <f t="shared" si="8"/>
        <v>0.0005730659025787965</v>
      </c>
      <c r="M41" s="47">
        <f t="shared" si="9"/>
        <v>0.0003487148986213973</v>
      </c>
      <c r="N41" s="48">
        <f t="shared" si="5"/>
        <v>0.00034871489862139726</v>
      </c>
      <c r="O41" s="52">
        <f t="shared" si="6"/>
        <v>0.0003865778012860904</v>
      </c>
      <c r="P41" s="35">
        <v>3</v>
      </c>
    </row>
    <row r="42" spans="1:16" ht="15.75" customHeight="1">
      <c r="A42" s="4">
        <v>41</v>
      </c>
      <c r="B42" s="8">
        <v>357</v>
      </c>
      <c r="C42" s="9">
        <f t="shared" si="0"/>
        <v>217.67301928518611</v>
      </c>
      <c r="D42" s="6">
        <f t="shared" si="7"/>
        <v>5.877735781779639</v>
      </c>
      <c r="E42" s="2">
        <f t="shared" si="1"/>
        <v>0.001336312008677337</v>
      </c>
      <c r="K42" s="43">
        <f t="shared" si="10"/>
        <v>467.5</v>
      </c>
      <c r="L42" s="55">
        <f t="shared" si="8"/>
        <v>0.00019102196752626553</v>
      </c>
      <c r="M42" s="47">
        <f t="shared" si="9"/>
        <v>0.00023439005679620574</v>
      </c>
      <c r="N42" s="48">
        <f t="shared" si="5"/>
        <v>0.00023439005679620574</v>
      </c>
      <c r="O42" s="52">
        <f t="shared" si="6"/>
        <v>0.00027743562212558746</v>
      </c>
      <c r="P42" s="35">
        <v>1</v>
      </c>
    </row>
    <row r="43" spans="1:16" ht="15.75" customHeight="1">
      <c r="A43" s="4">
        <v>42</v>
      </c>
      <c r="B43" s="8">
        <v>357</v>
      </c>
      <c r="C43" s="9">
        <f t="shared" si="0"/>
        <v>217.67301928518611</v>
      </c>
      <c r="D43" s="6">
        <f t="shared" si="7"/>
        <v>5.877735781779639</v>
      </c>
      <c r="E43" s="2">
        <f t="shared" si="1"/>
        <v>0.001336312008677337</v>
      </c>
      <c r="K43" s="43">
        <f t="shared" si="10"/>
        <v>472.5</v>
      </c>
      <c r="L43" s="55">
        <f t="shared" si="8"/>
        <v>0.0009551098376313277</v>
      </c>
      <c r="M43" s="47">
        <f t="shared" si="9"/>
        <v>0.00015422560590689656</v>
      </c>
      <c r="N43" s="48">
        <f t="shared" si="5"/>
        <v>0.00015422560590689654</v>
      </c>
      <c r="O43" s="52">
        <f t="shared" si="6"/>
        <v>0.00019685328532179826</v>
      </c>
      <c r="P43" s="35">
        <v>5</v>
      </c>
    </row>
    <row r="44" spans="1:16" ht="15.75" customHeight="1">
      <c r="A44" s="4">
        <v>43</v>
      </c>
      <c r="B44" s="8">
        <v>357</v>
      </c>
      <c r="C44" s="9">
        <f t="shared" si="0"/>
        <v>217.67301928518611</v>
      </c>
      <c r="D44" s="6">
        <f t="shared" si="7"/>
        <v>5.877735781779639</v>
      </c>
      <c r="E44" s="2">
        <f t="shared" si="1"/>
        <v>0.001336312008677337</v>
      </c>
      <c r="K44" s="43">
        <f t="shared" si="10"/>
        <v>477.5</v>
      </c>
      <c r="L44" s="55">
        <f t="shared" si="8"/>
        <v>0</v>
      </c>
      <c r="M44" s="47">
        <f t="shared" si="9"/>
        <v>9.93395996334416E-05</v>
      </c>
      <c r="N44" s="48">
        <f t="shared" si="5"/>
        <v>9.93395996334416E-05</v>
      </c>
      <c r="O44" s="52">
        <f t="shared" si="6"/>
        <v>0.0001381497739525917</v>
      </c>
      <c r="P44" s="35">
        <v>0</v>
      </c>
    </row>
    <row r="45" spans="1:16" ht="15.75" customHeight="1">
      <c r="A45" s="4">
        <v>44</v>
      </c>
      <c r="B45" s="8">
        <v>363</v>
      </c>
      <c r="C45" s="9">
        <f t="shared" si="0"/>
        <v>76.62806799578391</v>
      </c>
      <c r="D45" s="6">
        <f t="shared" si="7"/>
        <v>5.8944028342648505</v>
      </c>
      <c r="E45" s="2">
        <f t="shared" si="1"/>
        <v>0.0003955543860760085</v>
      </c>
      <c r="K45" s="43">
        <f t="shared" si="10"/>
        <v>482.5</v>
      </c>
      <c r="L45" s="55">
        <f t="shared" si="8"/>
        <v>0.00019102196752626553</v>
      </c>
      <c r="M45" s="47">
        <f t="shared" si="9"/>
        <v>6.26378647704235E-05</v>
      </c>
      <c r="N45" s="48">
        <f t="shared" si="5"/>
        <v>6.26378647704235E-05</v>
      </c>
      <c r="O45" s="52">
        <f t="shared" si="6"/>
        <v>9.592899880996962E-05</v>
      </c>
      <c r="P45" s="35">
        <v>1</v>
      </c>
    </row>
    <row r="46" spans="1:16" ht="15.75" customHeight="1">
      <c r="A46" s="4">
        <v>45</v>
      </c>
      <c r="B46" s="8">
        <v>363</v>
      </c>
      <c r="C46" s="9">
        <f t="shared" si="0"/>
        <v>76.62806799578391</v>
      </c>
      <c r="D46" s="6">
        <f t="shared" si="7"/>
        <v>5.8944028342648505</v>
      </c>
      <c r="E46" s="2">
        <f t="shared" si="1"/>
        <v>0.0003955543860760085</v>
      </c>
      <c r="K46" s="43">
        <f t="shared" si="10"/>
        <v>487.5</v>
      </c>
      <c r="L46" s="55">
        <f t="shared" si="8"/>
        <v>0.00019102196752626553</v>
      </c>
      <c r="M46" s="47">
        <f t="shared" si="9"/>
        <v>3.8663405445048864E-05</v>
      </c>
      <c r="N46" s="48">
        <f t="shared" si="5"/>
        <v>3.8663405445048864E-05</v>
      </c>
      <c r="O46" s="52">
        <f t="shared" si="6"/>
        <v>6.593265517038572E-05</v>
      </c>
      <c r="P46" s="35">
        <v>1</v>
      </c>
    </row>
    <row r="47" spans="1:16" ht="15.75" customHeight="1">
      <c r="A47" s="4">
        <v>46</v>
      </c>
      <c r="B47" s="8">
        <v>369</v>
      </c>
      <c r="C47" s="9">
        <f t="shared" si="0"/>
        <v>7.583116706381698</v>
      </c>
      <c r="D47" s="6">
        <f t="shared" si="7"/>
        <v>5.910796644040527</v>
      </c>
      <c r="E47" s="2">
        <f t="shared" si="1"/>
        <v>1.2213203080782874E-05</v>
      </c>
      <c r="K47" s="43">
        <f t="shared" si="10"/>
        <v>492.5</v>
      </c>
      <c r="L47" s="55">
        <f t="shared" si="8"/>
        <v>0.00019102196752626553</v>
      </c>
      <c r="M47" s="47">
        <f t="shared" si="9"/>
        <v>2.336210017995417E-05</v>
      </c>
      <c r="N47" s="48">
        <f t="shared" si="5"/>
        <v>2.3362100179954167E-05</v>
      </c>
      <c r="O47" s="52">
        <f t="shared" si="6"/>
        <v>4.4869857147055766E-05</v>
      </c>
      <c r="P47" s="35">
        <v>1</v>
      </c>
    </row>
    <row r="48" spans="1:16" ht="15.75" customHeight="1">
      <c r="A48" s="4">
        <v>47</v>
      </c>
      <c r="B48" s="8">
        <v>338</v>
      </c>
      <c r="C48" s="9">
        <f t="shared" si="0"/>
        <v>1139.3153650349598</v>
      </c>
      <c r="D48" s="6">
        <f t="shared" si="7"/>
        <v>5.823045895483019</v>
      </c>
      <c r="E48" s="2">
        <f t="shared" si="1"/>
        <v>0.008325739062339405</v>
      </c>
      <c r="K48" s="43">
        <f t="shared" si="10"/>
        <v>497.5</v>
      </c>
      <c r="L48" s="55">
        <f t="shared" si="8"/>
        <v>0</v>
      </c>
      <c r="M48" s="47">
        <f t="shared" si="9"/>
        <v>1.381886198732033E-05</v>
      </c>
      <c r="N48" s="48">
        <f t="shared" si="5"/>
        <v>1.3818861987320329E-05</v>
      </c>
      <c r="O48" s="52">
        <f t="shared" si="6"/>
        <v>3.0245373989082134E-05</v>
      </c>
      <c r="P48" s="35">
        <v>0</v>
      </c>
    </row>
    <row r="49" spans="1:16" ht="15.75" customHeight="1" thickBot="1">
      <c r="A49" s="4">
        <v>48</v>
      </c>
      <c r="B49" s="8">
        <v>344</v>
      </c>
      <c r="C49" s="9">
        <f t="shared" si="0"/>
        <v>770.2704137455576</v>
      </c>
      <c r="D49" s="6">
        <f t="shared" si="7"/>
        <v>5.840641657373398</v>
      </c>
      <c r="E49" s="2">
        <f t="shared" si="1"/>
        <v>0.0054242821414781425</v>
      </c>
      <c r="K49" s="44">
        <f t="shared" si="10"/>
        <v>502.5</v>
      </c>
      <c r="L49" s="56">
        <f t="shared" si="8"/>
        <v>0.00019102196752626553</v>
      </c>
      <c r="M49" s="49">
        <f t="shared" si="9"/>
        <v>8.001682156224664E-06</v>
      </c>
      <c r="N49" s="50">
        <f t="shared" si="5"/>
        <v>8.001682156224662E-06</v>
      </c>
      <c r="O49" s="53">
        <f t="shared" si="6"/>
        <v>2.020014434371522E-05</v>
      </c>
      <c r="P49" s="36">
        <v>1</v>
      </c>
    </row>
    <row r="50" spans="1:5" ht="15.75" customHeight="1" thickBot="1">
      <c r="A50" s="4">
        <v>49</v>
      </c>
      <c r="B50" s="8">
        <v>325</v>
      </c>
      <c r="C50" s="9">
        <f t="shared" si="0"/>
        <v>2185.912759495331</v>
      </c>
      <c r="D50" s="6">
        <f t="shared" si="7"/>
        <v>5.783825182329737</v>
      </c>
      <c r="E50" s="2">
        <f t="shared" si="1"/>
        <v>0.017021429617604666</v>
      </c>
    </row>
    <row r="51" spans="1:16" ht="15.75" customHeight="1" thickBot="1">
      <c r="A51" s="4">
        <v>50</v>
      </c>
      <c r="B51" s="8">
        <v>325</v>
      </c>
      <c r="C51" s="9">
        <f t="shared" si="0"/>
        <v>2185.912759495331</v>
      </c>
      <c r="D51" s="6">
        <f t="shared" si="7"/>
        <v>5.783825182329737</v>
      </c>
      <c r="E51" s="2">
        <f t="shared" si="1"/>
        <v>0.017021429617604666</v>
      </c>
      <c r="P51" s="37">
        <f>SUM(P10:P49)</f>
        <v>1047</v>
      </c>
    </row>
    <row r="52" spans="1:5" ht="15.75" customHeight="1">
      <c r="A52" s="4">
        <v>51</v>
      </c>
      <c r="B52" s="8">
        <v>420</v>
      </c>
      <c r="C52" s="9">
        <f t="shared" si="0"/>
        <v>2327.701030746463</v>
      </c>
      <c r="D52" s="6">
        <f t="shared" si="7"/>
        <v>6.040254711277414</v>
      </c>
      <c r="E52" s="2">
        <f t="shared" si="1"/>
        <v>0.01586675997391286</v>
      </c>
    </row>
    <row r="53" spans="1:5" ht="15.75" customHeight="1">
      <c r="A53" s="4">
        <v>52</v>
      </c>
      <c r="B53" s="8">
        <v>408</v>
      </c>
      <c r="C53" s="9">
        <f t="shared" si="0"/>
        <v>1313.7909333252674</v>
      </c>
      <c r="D53" s="6">
        <f t="shared" si="7"/>
        <v>6.0112671744041615</v>
      </c>
      <c r="E53" s="2">
        <f t="shared" si="1"/>
        <v>0.009404304043931496</v>
      </c>
    </row>
    <row r="54" spans="1:5" ht="15.75" customHeight="1">
      <c r="A54" s="4">
        <v>53</v>
      </c>
      <c r="B54" s="8">
        <v>325</v>
      </c>
      <c r="C54" s="9">
        <f t="shared" si="0"/>
        <v>2185.912759495331</v>
      </c>
      <c r="D54" s="6">
        <f t="shared" si="7"/>
        <v>5.783825182329737</v>
      </c>
      <c r="E54" s="2">
        <f t="shared" si="1"/>
        <v>0.017021429617604666</v>
      </c>
    </row>
    <row r="55" spans="1:5" ht="15.75" customHeight="1">
      <c r="A55" s="4">
        <v>54</v>
      </c>
      <c r="B55" s="8">
        <v>318</v>
      </c>
      <c r="C55" s="9">
        <f t="shared" si="0"/>
        <v>2889.4652026663002</v>
      </c>
      <c r="D55" s="6">
        <f t="shared" si="7"/>
        <v>5.762051382780177</v>
      </c>
      <c r="E55" s="2">
        <f t="shared" si="1"/>
        <v>0.023177017783937662</v>
      </c>
    </row>
    <row r="56" spans="1:5" ht="15.75" customHeight="1">
      <c r="A56" s="4">
        <v>55</v>
      </c>
      <c r="B56" s="8">
        <v>357</v>
      </c>
      <c r="C56" s="9">
        <f t="shared" si="0"/>
        <v>217.67301928518611</v>
      </c>
      <c r="D56" s="6">
        <f t="shared" si="7"/>
        <v>5.877735781779639</v>
      </c>
      <c r="E56" s="2">
        <f t="shared" si="1"/>
        <v>0.001336312008677337</v>
      </c>
    </row>
    <row r="57" spans="1:5" ht="15.75" customHeight="1">
      <c r="A57" s="4">
        <v>56</v>
      </c>
      <c r="B57" s="8">
        <v>357</v>
      </c>
      <c r="C57" s="9">
        <f t="shared" si="0"/>
        <v>217.67301928518611</v>
      </c>
      <c r="D57" s="6">
        <f t="shared" si="7"/>
        <v>5.877735781779639</v>
      </c>
      <c r="E57" s="2">
        <f t="shared" si="1"/>
        <v>0.001336312008677337</v>
      </c>
    </row>
    <row r="58" spans="1:5" ht="15.75" customHeight="1">
      <c r="A58" s="4">
        <v>57</v>
      </c>
      <c r="B58" s="8">
        <v>363</v>
      </c>
      <c r="C58" s="9">
        <f t="shared" si="0"/>
        <v>76.62806799578391</v>
      </c>
      <c r="D58" s="6">
        <f t="shared" si="7"/>
        <v>5.8944028342648505</v>
      </c>
      <c r="E58" s="2">
        <f t="shared" si="1"/>
        <v>0.0003955543860760085</v>
      </c>
    </row>
    <row r="59" spans="1:5" ht="15.75" customHeight="1">
      <c r="A59" s="4">
        <v>58</v>
      </c>
      <c r="B59" s="8">
        <v>363</v>
      </c>
      <c r="C59" s="9">
        <f t="shared" si="0"/>
        <v>76.62806799578391</v>
      </c>
      <c r="D59" s="6">
        <f t="shared" si="7"/>
        <v>5.8944028342648505</v>
      </c>
      <c r="E59" s="2">
        <f t="shared" si="1"/>
        <v>0.0003955543860760085</v>
      </c>
    </row>
    <row r="60" spans="1:5" ht="15.75" customHeight="1">
      <c r="A60" s="4">
        <v>59</v>
      </c>
      <c r="B60" s="8">
        <v>344</v>
      </c>
      <c r="C60" s="9">
        <f t="shared" si="0"/>
        <v>770.2704137455576</v>
      </c>
      <c r="D60" s="6">
        <f t="shared" si="7"/>
        <v>5.840641657373398</v>
      </c>
      <c r="E60" s="2">
        <f t="shared" si="1"/>
        <v>0.0054242821414781425</v>
      </c>
    </row>
    <row r="61" spans="1:5" ht="15.75" customHeight="1">
      <c r="A61" s="4">
        <v>60</v>
      </c>
      <c r="B61" s="8">
        <v>344</v>
      </c>
      <c r="C61" s="9">
        <f t="shared" si="0"/>
        <v>770.2704137455576</v>
      </c>
      <c r="D61" s="6">
        <f t="shared" si="7"/>
        <v>5.840641657373398</v>
      </c>
      <c r="E61" s="2">
        <f t="shared" si="1"/>
        <v>0.0054242821414781425</v>
      </c>
    </row>
    <row r="62" spans="1:5" ht="15.75" customHeight="1">
      <c r="A62" s="4">
        <v>61</v>
      </c>
      <c r="B62" s="8">
        <v>433</v>
      </c>
      <c r="C62" s="9">
        <f t="shared" si="0"/>
        <v>3751.1036362860914</v>
      </c>
      <c r="D62" s="6">
        <f t="shared" si="7"/>
        <v>6.07073772800249</v>
      </c>
      <c r="E62" s="2">
        <f t="shared" si="1"/>
        <v>0.024475458744399256</v>
      </c>
    </row>
    <row r="63" spans="1:5" ht="15.75" customHeight="1">
      <c r="A63" s="4">
        <v>62</v>
      </c>
      <c r="B63" s="8">
        <v>446</v>
      </c>
      <c r="C63" s="9">
        <f t="shared" si="0"/>
        <v>5512.50624182572</v>
      </c>
      <c r="D63" s="6">
        <f t="shared" si="7"/>
        <v>6.100318952020064</v>
      </c>
      <c r="E63" s="2">
        <f t="shared" si="1"/>
        <v>0.03460625629254098</v>
      </c>
    </row>
    <row r="64" spans="1:5" ht="15.75" customHeight="1">
      <c r="A64" s="4">
        <v>63</v>
      </c>
      <c r="B64" s="8">
        <v>357</v>
      </c>
      <c r="C64" s="9">
        <f t="shared" si="0"/>
        <v>217.67301928518611</v>
      </c>
      <c r="D64" s="6">
        <f t="shared" si="7"/>
        <v>5.877735781779639</v>
      </c>
      <c r="E64" s="2">
        <f t="shared" si="1"/>
        <v>0.001336312008677337</v>
      </c>
    </row>
    <row r="65" spans="1:5" ht="15.75" customHeight="1">
      <c r="A65" s="4">
        <v>64</v>
      </c>
      <c r="B65" s="8">
        <v>344</v>
      </c>
      <c r="C65" s="9">
        <f t="shared" si="0"/>
        <v>770.2704137455576</v>
      </c>
      <c r="D65" s="6">
        <f t="shared" si="7"/>
        <v>5.840641657373398</v>
      </c>
      <c r="E65" s="2">
        <f t="shared" si="1"/>
        <v>0.0054242821414781425</v>
      </c>
    </row>
    <row r="66" spans="1:5" ht="15.75" customHeight="1">
      <c r="A66" s="4">
        <v>65</v>
      </c>
      <c r="B66" s="8">
        <v>357</v>
      </c>
      <c r="C66" s="9">
        <f aca="true" t="shared" si="11" ref="C66:C129">+(B66-$H$5)^2</f>
        <v>217.67301928518611</v>
      </c>
      <c r="D66" s="6">
        <f t="shared" si="7"/>
        <v>5.877735781779639</v>
      </c>
      <c r="E66" s="2">
        <f aca="true" t="shared" si="12" ref="E66:E129">+(D66-$H$9)^2</f>
        <v>0.001336312008677337</v>
      </c>
    </row>
    <row r="67" spans="1:5" ht="15.75" customHeight="1">
      <c r="A67" s="4">
        <v>66</v>
      </c>
      <c r="B67" s="8">
        <v>363</v>
      </c>
      <c r="C67" s="9">
        <f t="shared" si="11"/>
        <v>76.62806799578391</v>
      </c>
      <c r="D67" s="6">
        <f aca="true" t="shared" si="13" ref="D67:D130">+LN(B67)</f>
        <v>5.8944028342648505</v>
      </c>
      <c r="E67" s="2">
        <f t="shared" si="12"/>
        <v>0.0003955543860760085</v>
      </c>
    </row>
    <row r="68" spans="1:5" ht="15.75" customHeight="1">
      <c r="A68" s="4">
        <v>67</v>
      </c>
      <c r="B68" s="8">
        <v>363</v>
      </c>
      <c r="C68" s="9">
        <f t="shared" si="11"/>
        <v>76.62806799578391</v>
      </c>
      <c r="D68" s="6">
        <f t="shared" si="13"/>
        <v>5.8944028342648505</v>
      </c>
      <c r="E68" s="2">
        <f t="shared" si="12"/>
        <v>0.0003955543860760085</v>
      </c>
    </row>
    <row r="69" spans="1:5" ht="15.75" customHeight="1">
      <c r="A69" s="4">
        <v>68</v>
      </c>
      <c r="B69" s="8">
        <v>357</v>
      </c>
      <c r="C69" s="9">
        <f t="shared" si="11"/>
        <v>217.67301928518611</v>
      </c>
      <c r="D69" s="6">
        <f t="shared" si="13"/>
        <v>5.877735781779639</v>
      </c>
      <c r="E69" s="2">
        <f t="shared" si="12"/>
        <v>0.001336312008677337</v>
      </c>
    </row>
    <row r="70" spans="1:5" ht="15.75" customHeight="1">
      <c r="A70" s="4">
        <v>69</v>
      </c>
      <c r="B70" s="8">
        <v>373</v>
      </c>
      <c r="C70" s="9">
        <f t="shared" si="11"/>
        <v>1.5531491801135606</v>
      </c>
      <c r="D70" s="6">
        <f t="shared" si="13"/>
        <v>5.921578419643816</v>
      </c>
      <c r="E70" s="2">
        <f t="shared" si="12"/>
        <v>5.310089744777422E-05</v>
      </c>
    </row>
    <row r="71" spans="1:5" ht="15.75" customHeight="1">
      <c r="A71" s="4">
        <v>70</v>
      </c>
      <c r="B71" s="8">
        <v>353</v>
      </c>
      <c r="C71" s="9">
        <f t="shared" si="11"/>
        <v>351.70298681145425</v>
      </c>
      <c r="D71" s="6">
        <f t="shared" si="13"/>
        <v>5.8664680569332965</v>
      </c>
      <c r="E71" s="2">
        <f t="shared" si="12"/>
        <v>0.002287070552837447</v>
      </c>
    </row>
    <row r="72" spans="1:5" ht="15.75" customHeight="1">
      <c r="A72" s="4">
        <v>71</v>
      </c>
      <c r="B72" s="8">
        <v>336</v>
      </c>
      <c r="C72" s="9">
        <f t="shared" si="11"/>
        <v>1278.3303487980938</v>
      </c>
      <c r="D72" s="6">
        <f t="shared" si="13"/>
        <v>5.817111159963204</v>
      </c>
      <c r="E72" s="2">
        <f t="shared" si="12"/>
        <v>0.009443995824170446</v>
      </c>
    </row>
    <row r="73" spans="1:5" ht="15.75" customHeight="1">
      <c r="A73" s="4">
        <v>72</v>
      </c>
      <c r="B73" s="8">
        <v>329</v>
      </c>
      <c r="C73" s="9">
        <f t="shared" si="11"/>
        <v>1827.882791969063</v>
      </c>
      <c r="D73" s="6">
        <f t="shared" si="13"/>
        <v>5.796057750765372</v>
      </c>
      <c r="E73" s="2">
        <f t="shared" si="12"/>
        <v>0.01397919188226321</v>
      </c>
    </row>
    <row r="74" spans="1:5" ht="15.75" customHeight="1">
      <c r="A74" s="4">
        <v>73</v>
      </c>
      <c r="B74" s="8">
        <v>341</v>
      </c>
      <c r="C74" s="9">
        <f t="shared" si="11"/>
        <v>945.7928893902587</v>
      </c>
      <c r="D74" s="6">
        <f t="shared" si="13"/>
        <v>5.831882477283517</v>
      </c>
      <c r="E74" s="2">
        <f t="shared" si="12"/>
        <v>0.006791227804724576</v>
      </c>
    </row>
    <row r="75" spans="1:5" ht="15.75" customHeight="1">
      <c r="A75" s="4">
        <v>74</v>
      </c>
      <c r="B75" s="8">
        <v>354</v>
      </c>
      <c r="C75" s="9">
        <f t="shared" si="11"/>
        <v>315.1954949298872</v>
      </c>
      <c r="D75" s="6">
        <f t="shared" si="13"/>
        <v>5.869296913133774</v>
      </c>
      <c r="E75" s="2">
        <f t="shared" si="12"/>
        <v>0.0020245023531237556</v>
      </c>
    </row>
    <row r="76" spans="1:5" ht="15.75" customHeight="1">
      <c r="A76" s="4">
        <v>75</v>
      </c>
      <c r="B76" s="8">
        <v>325</v>
      </c>
      <c r="C76" s="9">
        <f t="shared" si="11"/>
        <v>2185.912759495331</v>
      </c>
      <c r="D76" s="6">
        <f t="shared" si="13"/>
        <v>5.783825182329737</v>
      </c>
      <c r="E76" s="2">
        <f t="shared" si="12"/>
        <v>0.017021429617604666</v>
      </c>
    </row>
    <row r="77" spans="1:5" ht="15.75" customHeight="1">
      <c r="A77" s="4">
        <v>76</v>
      </c>
      <c r="B77" s="8">
        <v>324</v>
      </c>
      <c r="C77" s="9">
        <f t="shared" si="11"/>
        <v>2280.4202513768982</v>
      </c>
      <c r="D77" s="6">
        <f t="shared" si="13"/>
        <v>5.780743515792329</v>
      </c>
      <c r="E77" s="2">
        <f t="shared" si="12"/>
        <v>0.01783503293835758</v>
      </c>
    </row>
    <row r="78" spans="1:5" ht="15.75" customHeight="1">
      <c r="A78" s="4">
        <v>77</v>
      </c>
      <c r="B78" s="8">
        <v>327</v>
      </c>
      <c r="C78" s="9">
        <f t="shared" si="11"/>
        <v>2002.897775732197</v>
      </c>
      <c r="D78" s="6">
        <f t="shared" si="13"/>
        <v>5.7899601708972535</v>
      </c>
      <c r="E78" s="2">
        <f t="shared" si="12"/>
        <v>0.015458250398494437</v>
      </c>
    </row>
    <row r="79" spans="1:5" ht="15.75" customHeight="1">
      <c r="A79" s="4">
        <v>78</v>
      </c>
      <c r="B79" s="8">
        <v>340</v>
      </c>
      <c r="C79" s="9">
        <f t="shared" si="11"/>
        <v>1008.3003812718257</v>
      </c>
      <c r="D79" s="6">
        <f t="shared" si="13"/>
        <v>5.8289456176102075</v>
      </c>
      <c r="E79" s="2">
        <f t="shared" si="12"/>
        <v>0.007283899735563052</v>
      </c>
    </row>
    <row r="80" spans="1:5" ht="15.75" customHeight="1">
      <c r="A80" s="4">
        <v>79</v>
      </c>
      <c r="B80" s="8">
        <v>346</v>
      </c>
      <c r="C80" s="9">
        <f t="shared" si="11"/>
        <v>663.2554299824235</v>
      </c>
      <c r="D80" s="6">
        <f t="shared" si="13"/>
        <v>5.846438775057725</v>
      </c>
      <c r="E80" s="2">
        <f t="shared" si="12"/>
        <v>0.004603976456717083</v>
      </c>
    </row>
    <row r="81" spans="1:5" ht="15.75" customHeight="1">
      <c r="A81" s="4">
        <v>80</v>
      </c>
      <c r="B81" s="8">
        <v>341</v>
      </c>
      <c r="C81" s="9">
        <f t="shared" si="11"/>
        <v>945.7928893902587</v>
      </c>
      <c r="D81" s="6">
        <f t="shared" si="13"/>
        <v>5.831882477283517</v>
      </c>
      <c r="E81" s="2">
        <f t="shared" si="12"/>
        <v>0.006791227804724576</v>
      </c>
    </row>
    <row r="82" spans="1:5" ht="15.75" customHeight="1">
      <c r="A82" s="4">
        <v>81</v>
      </c>
      <c r="B82" s="8">
        <v>357</v>
      </c>
      <c r="C82" s="9">
        <f t="shared" si="11"/>
        <v>217.67301928518611</v>
      </c>
      <c r="D82" s="6">
        <f t="shared" si="13"/>
        <v>5.877735781779639</v>
      </c>
      <c r="E82" s="2">
        <f t="shared" si="12"/>
        <v>0.001336312008677337</v>
      </c>
    </row>
    <row r="83" spans="1:5" ht="15.75" customHeight="1">
      <c r="A83" s="4">
        <v>82</v>
      </c>
      <c r="B83" s="8">
        <v>350</v>
      </c>
      <c r="C83" s="9">
        <f t="shared" si="11"/>
        <v>473.22546245615536</v>
      </c>
      <c r="D83" s="6">
        <f t="shared" si="13"/>
        <v>5.857933154483459</v>
      </c>
      <c r="E83" s="2">
        <f t="shared" si="12"/>
        <v>0.003176249964837471</v>
      </c>
    </row>
    <row r="84" spans="1:5" ht="15.75" customHeight="1">
      <c r="A84" s="4">
        <v>83</v>
      </c>
      <c r="B84" s="8">
        <v>344</v>
      </c>
      <c r="C84" s="9">
        <f t="shared" si="11"/>
        <v>770.2704137455576</v>
      </c>
      <c r="D84" s="6">
        <f t="shared" si="13"/>
        <v>5.840641657373398</v>
      </c>
      <c r="E84" s="2">
        <f t="shared" si="12"/>
        <v>0.0054242821414781425</v>
      </c>
    </row>
    <row r="85" spans="1:5" ht="15.75" customHeight="1">
      <c r="A85" s="4">
        <v>84</v>
      </c>
      <c r="B85" s="8">
        <v>369</v>
      </c>
      <c r="C85" s="9">
        <f t="shared" si="11"/>
        <v>7.583116706381698</v>
      </c>
      <c r="D85" s="6">
        <f t="shared" si="13"/>
        <v>5.910796644040527</v>
      </c>
      <c r="E85" s="2">
        <f t="shared" si="12"/>
        <v>1.2213203080782874E-05</v>
      </c>
    </row>
    <row r="86" spans="1:5" ht="15.75" customHeight="1">
      <c r="A86" s="4">
        <v>85</v>
      </c>
      <c r="B86" s="8">
        <v>350</v>
      </c>
      <c r="C86" s="9">
        <f t="shared" si="11"/>
        <v>473.22546245615536</v>
      </c>
      <c r="D86" s="6">
        <f t="shared" si="13"/>
        <v>5.857933154483459</v>
      </c>
      <c r="E86" s="2">
        <f t="shared" si="12"/>
        <v>0.003176249964837471</v>
      </c>
    </row>
    <row r="87" spans="1:5" ht="15.75" customHeight="1">
      <c r="A87" s="4">
        <v>86</v>
      </c>
      <c r="B87" s="8">
        <v>363</v>
      </c>
      <c r="C87" s="9">
        <f t="shared" si="11"/>
        <v>76.62806799578391</v>
      </c>
      <c r="D87" s="6">
        <f t="shared" si="13"/>
        <v>5.8944028342648505</v>
      </c>
      <c r="E87" s="2">
        <f t="shared" si="12"/>
        <v>0.0003955543860760085</v>
      </c>
    </row>
    <row r="88" spans="1:5" ht="15.75" customHeight="1">
      <c r="A88" s="4">
        <v>87</v>
      </c>
      <c r="B88" s="8">
        <v>357</v>
      </c>
      <c r="C88" s="9">
        <f t="shared" si="11"/>
        <v>217.67301928518611</v>
      </c>
      <c r="D88" s="6">
        <f t="shared" si="13"/>
        <v>5.877735781779639</v>
      </c>
      <c r="E88" s="2">
        <f t="shared" si="12"/>
        <v>0.001336312008677337</v>
      </c>
    </row>
    <row r="89" spans="1:5" ht="15.75" customHeight="1">
      <c r="A89" s="4">
        <v>88</v>
      </c>
      <c r="B89" s="8">
        <v>363</v>
      </c>
      <c r="C89" s="9">
        <f t="shared" si="11"/>
        <v>76.62806799578391</v>
      </c>
      <c r="D89" s="6">
        <f t="shared" si="13"/>
        <v>5.8944028342648505</v>
      </c>
      <c r="E89" s="2">
        <f t="shared" si="12"/>
        <v>0.0003955543860760085</v>
      </c>
    </row>
    <row r="90" spans="1:5" ht="15.75" customHeight="1">
      <c r="A90" s="4">
        <v>89</v>
      </c>
      <c r="B90" s="8">
        <v>376</v>
      </c>
      <c r="C90" s="9">
        <f t="shared" si="11"/>
        <v>18.030673535412458</v>
      </c>
      <c r="D90" s="6">
        <f t="shared" si="13"/>
        <v>5.929589143389895</v>
      </c>
      <c r="E90" s="2">
        <f t="shared" si="12"/>
        <v>0.00023402146118934634</v>
      </c>
    </row>
    <row r="91" spans="1:5" ht="15.75" customHeight="1">
      <c r="A91" s="4">
        <v>90</v>
      </c>
      <c r="B91" s="8">
        <v>363</v>
      </c>
      <c r="C91" s="9">
        <f t="shared" si="11"/>
        <v>76.62806799578391</v>
      </c>
      <c r="D91" s="6">
        <f t="shared" si="13"/>
        <v>5.8944028342648505</v>
      </c>
      <c r="E91" s="2">
        <f t="shared" si="12"/>
        <v>0.0003955543860760085</v>
      </c>
    </row>
    <row r="92" spans="1:5" ht="15.75" customHeight="1">
      <c r="A92" s="4">
        <v>91</v>
      </c>
      <c r="B92" s="8">
        <v>350</v>
      </c>
      <c r="C92" s="9">
        <f t="shared" si="11"/>
        <v>473.22546245615536</v>
      </c>
      <c r="D92" s="6">
        <f t="shared" si="13"/>
        <v>5.857933154483459</v>
      </c>
      <c r="E92" s="2">
        <f t="shared" si="12"/>
        <v>0.003176249964837471</v>
      </c>
    </row>
    <row r="93" spans="1:5" ht="15.75" customHeight="1">
      <c r="A93" s="4">
        <v>92</v>
      </c>
      <c r="B93" s="8">
        <v>344</v>
      </c>
      <c r="C93" s="9">
        <f t="shared" si="11"/>
        <v>770.2704137455576</v>
      </c>
      <c r="D93" s="6">
        <f t="shared" si="13"/>
        <v>5.840641657373398</v>
      </c>
      <c r="E93" s="2">
        <f t="shared" si="12"/>
        <v>0.0054242821414781425</v>
      </c>
    </row>
    <row r="94" spans="1:5" ht="15.75" customHeight="1">
      <c r="A94" s="4">
        <v>93</v>
      </c>
      <c r="B94" s="8">
        <v>344</v>
      </c>
      <c r="C94" s="9">
        <f t="shared" si="11"/>
        <v>770.2704137455576</v>
      </c>
      <c r="D94" s="6">
        <f t="shared" si="13"/>
        <v>5.840641657373398</v>
      </c>
      <c r="E94" s="2">
        <f t="shared" si="12"/>
        <v>0.0054242821414781425</v>
      </c>
    </row>
    <row r="95" spans="1:5" ht="15.75" customHeight="1">
      <c r="A95" s="4">
        <v>94</v>
      </c>
      <c r="B95" s="8">
        <v>338</v>
      </c>
      <c r="C95" s="9">
        <f t="shared" si="11"/>
        <v>1139.3153650349598</v>
      </c>
      <c r="D95" s="6">
        <f t="shared" si="13"/>
        <v>5.823045895483019</v>
      </c>
      <c r="E95" s="2">
        <f t="shared" si="12"/>
        <v>0.008325739062339405</v>
      </c>
    </row>
    <row r="96" spans="1:5" ht="15.75" customHeight="1">
      <c r="A96" s="4">
        <v>95</v>
      </c>
      <c r="B96" s="8">
        <v>344</v>
      </c>
      <c r="C96" s="9">
        <f t="shared" si="11"/>
        <v>770.2704137455576</v>
      </c>
      <c r="D96" s="6">
        <f t="shared" si="13"/>
        <v>5.840641657373398</v>
      </c>
      <c r="E96" s="2">
        <f t="shared" si="12"/>
        <v>0.0054242821414781425</v>
      </c>
    </row>
    <row r="97" spans="1:5" ht="15.75" customHeight="1">
      <c r="A97" s="4">
        <v>96</v>
      </c>
      <c r="B97" s="8">
        <v>344</v>
      </c>
      <c r="C97" s="9">
        <f t="shared" si="11"/>
        <v>770.2704137455576</v>
      </c>
      <c r="D97" s="6">
        <f t="shared" si="13"/>
        <v>5.840641657373398</v>
      </c>
      <c r="E97" s="2">
        <f t="shared" si="12"/>
        <v>0.0054242821414781425</v>
      </c>
    </row>
    <row r="98" spans="1:5" ht="15.75" customHeight="1">
      <c r="A98" s="4">
        <v>97</v>
      </c>
      <c r="B98" s="8">
        <v>331</v>
      </c>
      <c r="C98" s="9">
        <f t="shared" si="11"/>
        <v>1660.867808205929</v>
      </c>
      <c r="D98" s="6">
        <f t="shared" si="13"/>
        <v>5.802118375377063</v>
      </c>
      <c r="E98" s="2">
        <f t="shared" si="12"/>
        <v>0.01258278372538746</v>
      </c>
    </row>
    <row r="99" spans="1:5" ht="15.75" customHeight="1">
      <c r="A99" s="4">
        <v>98</v>
      </c>
      <c r="B99" s="8">
        <v>344</v>
      </c>
      <c r="C99" s="9">
        <f t="shared" si="11"/>
        <v>770.2704137455576</v>
      </c>
      <c r="D99" s="6">
        <f t="shared" si="13"/>
        <v>5.840641657373398</v>
      </c>
      <c r="E99" s="2">
        <f t="shared" si="12"/>
        <v>0.0054242821414781425</v>
      </c>
    </row>
    <row r="100" spans="1:5" ht="15.75" customHeight="1">
      <c r="A100" s="4">
        <v>99</v>
      </c>
      <c r="B100" s="8">
        <v>331</v>
      </c>
      <c r="C100" s="9">
        <f t="shared" si="11"/>
        <v>1660.867808205929</v>
      </c>
      <c r="D100" s="6">
        <f t="shared" si="13"/>
        <v>5.802118375377063</v>
      </c>
      <c r="E100" s="2">
        <f t="shared" si="12"/>
        <v>0.01258278372538746</v>
      </c>
    </row>
    <row r="101" spans="1:5" ht="15.75" customHeight="1">
      <c r="A101" s="4">
        <v>100</v>
      </c>
      <c r="B101" s="8">
        <v>331</v>
      </c>
      <c r="C101" s="9">
        <f t="shared" si="11"/>
        <v>1660.867808205929</v>
      </c>
      <c r="D101" s="6">
        <f t="shared" si="13"/>
        <v>5.802118375377063</v>
      </c>
      <c r="E101" s="2">
        <f t="shared" si="12"/>
        <v>0.01258278372538746</v>
      </c>
    </row>
    <row r="102" spans="1:5" ht="15.75" customHeight="1">
      <c r="A102" s="4">
        <v>101</v>
      </c>
      <c r="B102" s="8">
        <v>344</v>
      </c>
      <c r="C102" s="9">
        <f t="shared" si="11"/>
        <v>770.2704137455576</v>
      </c>
      <c r="D102" s="6">
        <f t="shared" si="13"/>
        <v>5.840641657373398</v>
      </c>
      <c r="E102" s="2">
        <f t="shared" si="12"/>
        <v>0.0054242821414781425</v>
      </c>
    </row>
    <row r="103" spans="1:5" ht="15.75" customHeight="1">
      <c r="A103" s="4">
        <v>102</v>
      </c>
      <c r="B103" s="8">
        <v>382</v>
      </c>
      <c r="C103" s="9">
        <f t="shared" si="11"/>
        <v>104.98572224601025</v>
      </c>
      <c r="D103" s="6">
        <f t="shared" si="13"/>
        <v>5.945420608606575</v>
      </c>
      <c r="E103" s="2">
        <f t="shared" si="12"/>
        <v>0.0009690286629403118</v>
      </c>
    </row>
    <row r="104" spans="1:5" ht="15.75" customHeight="1">
      <c r="A104" s="4">
        <v>103</v>
      </c>
      <c r="B104" s="8">
        <v>369</v>
      </c>
      <c r="C104" s="9">
        <f t="shared" si="11"/>
        <v>7.583116706381698</v>
      </c>
      <c r="D104" s="6">
        <f t="shared" si="13"/>
        <v>5.910796644040527</v>
      </c>
      <c r="E104" s="2">
        <f t="shared" si="12"/>
        <v>1.2213203080782874E-05</v>
      </c>
    </row>
    <row r="105" spans="1:5" ht="15.75" customHeight="1">
      <c r="A105" s="4">
        <v>104</v>
      </c>
      <c r="B105" s="8">
        <v>369</v>
      </c>
      <c r="C105" s="9">
        <f t="shared" si="11"/>
        <v>7.583116706381698</v>
      </c>
      <c r="D105" s="6">
        <f t="shared" si="13"/>
        <v>5.910796644040527</v>
      </c>
      <c r="E105" s="2">
        <f t="shared" si="12"/>
        <v>1.2213203080782874E-05</v>
      </c>
    </row>
    <row r="106" spans="1:5" ht="15.75" customHeight="1">
      <c r="A106" s="4">
        <v>105</v>
      </c>
      <c r="B106" s="8">
        <v>369</v>
      </c>
      <c r="C106" s="9">
        <f t="shared" si="11"/>
        <v>7.583116706381698</v>
      </c>
      <c r="D106" s="6">
        <f t="shared" si="13"/>
        <v>5.910796644040527</v>
      </c>
      <c r="E106" s="2">
        <f t="shared" si="12"/>
        <v>1.2213203080782874E-05</v>
      </c>
    </row>
    <row r="107" spans="1:5" ht="15.75" customHeight="1">
      <c r="A107" s="4">
        <v>106</v>
      </c>
      <c r="B107" s="8">
        <v>376</v>
      </c>
      <c r="C107" s="9">
        <f t="shared" si="11"/>
        <v>18.030673535412458</v>
      </c>
      <c r="D107" s="6">
        <f t="shared" si="13"/>
        <v>5.929589143389895</v>
      </c>
      <c r="E107" s="2">
        <f t="shared" si="12"/>
        <v>0.00023402146118934634</v>
      </c>
    </row>
    <row r="108" spans="1:5" ht="15.75" customHeight="1">
      <c r="A108" s="4">
        <v>107</v>
      </c>
      <c r="B108" s="8">
        <v>369</v>
      </c>
      <c r="C108" s="9">
        <f t="shared" si="11"/>
        <v>7.583116706381698</v>
      </c>
      <c r="D108" s="6">
        <f t="shared" si="13"/>
        <v>5.910796644040527</v>
      </c>
      <c r="E108" s="2">
        <f t="shared" si="12"/>
        <v>1.2213203080782874E-05</v>
      </c>
    </row>
    <row r="109" spans="1:5" ht="15.75" customHeight="1">
      <c r="A109" s="4">
        <v>108</v>
      </c>
      <c r="B109" s="8">
        <v>369</v>
      </c>
      <c r="C109" s="9">
        <f t="shared" si="11"/>
        <v>7.583116706381698</v>
      </c>
      <c r="D109" s="6">
        <f t="shared" si="13"/>
        <v>5.910796644040527</v>
      </c>
      <c r="E109" s="2">
        <f t="shared" si="12"/>
        <v>1.2213203080782874E-05</v>
      </c>
    </row>
    <row r="110" spans="1:5" ht="15.75" customHeight="1">
      <c r="A110" s="4">
        <v>109</v>
      </c>
      <c r="B110" s="8">
        <v>331</v>
      </c>
      <c r="C110" s="9">
        <f t="shared" si="11"/>
        <v>1660.867808205929</v>
      </c>
      <c r="D110" s="6">
        <f t="shared" si="13"/>
        <v>5.802118375377063</v>
      </c>
      <c r="E110" s="2">
        <f t="shared" si="12"/>
        <v>0.01258278372538746</v>
      </c>
    </row>
    <row r="111" spans="1:5" ht="15.75" customHeight="1">
      <c r="A111" s="4">
        <v>110</v>
      </c>
      <c r="B111" s="8">
        <v>338</v>
      </c>
      <c r="C111" s="9">
        <f t="shared" si="11"/>
        <v>1139.3153650349598</v>
      </c>
      <c r="D111" s="6">
        <f t="shared" si="13"/>
        <v>5.823045895483019</v>
      </c>
      <c r="E111" s="2">
        <f t="shared" si="12"/>
        <v>0.008325739062339405</v>
      </c>
    </row>
    <row r="112" spans="1:5" ht="15.75" customHeight="1">
      <c r="A112" s="4">
        <v>111</v>
      </c>
      <c r="B112" s="8">
        <v>408</v>
      </c>
      <c r="C112" s="9">
        <f t="shared" si="11"/>
        <v>1313.7909333252674</v>
      </c>
      <c r="D112" s="6">
        <f t="shared" si="13"/>
        <v>6.0112671744041615</v>
      </c>
      <c r="E112" s="2">
        <f t="shared" si="12"/>
        <v>0.009404304043931496</v>
      </c>
    </row>
    <row r="113" spans="1:5" ht="15.75" customHeight="1">
      <c r="A113" s="4">
        <v>112</v>
      </c>
      <c r="B113" s="8">
        <v>401</v>
      </c>
      <c r="C113" s="9">
        <f t="shared" si="11"/>
        <v>855.3433764962366</v>
      </c>
      <c r="D113" s="6">
        <f t="shared" si="13"/>
        <v>5.993961427306569</v>
      </c>
      <c r="E113" s="2">
        <f t="shared" si="12"/>
        <v>0.006347315898579325</v>
      </c>
    </row>
    <row r="114" spans="1:5" ht="15.75" customHeight="1">
      <c r="A114" s="4">
        <v>113</v>
      </c>
      <c r="B114" s="8">
        <v>389</v>
      </c>
      <c r="C114" s="9">
        <f t="shared" si="11"/>
        <v>297.433279075041</v>
      </c>
      <c r="D114" s="6">
        <f t="shared" si="13"/>
        <v>5.963579343618446</v>
      </c>
      <c r="E114" s="2">
        <f t="shared" si="12"/>
        <v>0.0024293030240446017</v>
      </c>
    </row>
    <row r="115" spans="1:5" ht="15.75" customHeight="1">
      <c r="A115" s="4">
        <v>114</v>
      </c>
      <c r="B115" s="8">
        <v>376</v>
      </c>
      <c r="C115" s="9">
        <f t="shared" si="11"/>
        <v>18.030673535412458</v>
      </c>
      <c r="D115" s="6">
        <f t="shared" si="13"/>
        <v>5.929589143389895</v>
      </c>
      <c r="E115" s="2">
        <f t="shared" si="12"/>
        <v>0.00023402146118934634</v>
      </c>
    </row>
    <row r="116" spans="1:5" ht="15.75" customHeight="1">
      <c r="A116" s="4">
        <v>115</v>
      </c>
      <c r="B116" s="8">
        <v>357</v>
      </c>
      <c r="C116" s="9">
        <f t="shared" si="11"/>
        <v>217.67301928518611</v>
      </c>
      <c r="D116" s="6">
        <f t="shared" si="13"/>
        <v>5.877735781779639</v>
      </c>
      <c r="E116" s="2">
        <f t="shared" si="12"/>
        <v>0.001336312008677337</v>
      </c>
    </row>
    <row r="117" spans="1:5" ht="15.75" customHeight="1">
      <c r="A117" s="4">
        <v>116</v>
      </c>
      <c r="B117" s="8">
        <v>350</v>
      </c>
      <c r="C117" s="9">
        <f t="shared" si="11"/>
        <v>473.22546245615536</v>
      </c>
      <c r="D117" s="6">
        <f t="shared" si="13"/>
        <v>5.857933154483459</v>
      </c>
      <c r="E117" s="2">
        <f t="shared" si="12"/>
        <v>0.003176249964837471</v>
      </c>
    </row>
    <row r="118" spans="1:5" ht="15.75" customHeight="1">
      <c r="A118" s="4">
        <v>117</v>
      </c>
      <c r="B118" s="8">
        <v>363</v>
      </c>
      <c r="C118" s="9">
        <f t="shared" si="11"/>
        <v>76.62806799578391</v>
      </c>
      <c r="D118" s="6">
        <f t="shared" si="13"/>
        <v>5.8944028342648505</v>
      </c>
      <c r="E118" s="2">
        <f t="shared" si="12"/>
        <v>0.0003955543860760085</v>
      </c>
    </row>
    <row r="119" spans="1:5" ht="15.75" customHeight="1">
      <c r="A119" s="4">
        <v>118</v>
      </c>
      <c r="B119" s="8">
        <v>350</v>
      </c>
      <c r="C119" s="9">
        <f t="shared" si="11"/>
        <v>473.22546245615536</v>
      </c>
      <c r="D119" s="6">
        <f t="shared" si="13"/>
        <v>5.857933154483459</v>
      </c>
      <c r="E119" s="2">
        <f t="shared" si="12"/>
        <v>0.003176249964837471</v>
      </c>
    </row>
    <row r="120" spans="1:5" ht="15.75" customHeight="1">
      <c r="A120" s="4">
        <v>119</v>
      </c>
      <c r="B120" s="8">
        <v>382</v>
      </c>
      <c r="C120" s="9">
        <f t="shared" si="11"/>
        <v>104.98572224601025</v>
      </c>
      <c r="D120" s="6">
        <f t="shared" si="13"/>
        <v>5.945420608606575</v>
      </c>
      <c r="E120" s="2">
        <f t="shared" si="12"/>
        <v>0.0009690286629403118</v>
      </c>
    </row>
    <row r="121" spans="1:5" ht="15.75" customHeight="1">
      <c r="A121" s="4">
        <v>120</v>
      </c>
      <c r="B121" s="8">
        <v>395</v>
      </c>
      <c r="C121" s="9">
        <f t="shared" si="11"/>
        <v>540.3883277856388</v>
      </c>
      <c r="D121" s="6">
        <f t="shared" si="13"/>
        <v>5.978885764901122</v>
      </c>
      <c r="E121" s="2">
        <f t="shared" si="12"/>
        <v>0.004172434123543188</v>
      </c>
    </row>
    <row r="122" spans="1:5" ht="15.75" customHeight="1">
      <c r="A122" s="4">
        <v>121</v>
      </c>
      <c r="B122" s="8">
        <v>395</v>
      </c>
      <c r="C122" s="9">
        <f t="shared" si="11"/>
        <v>540.3883277856388</v>
      </c>
      <c r="D122" s="6">
        <f t="shared" si="13"/>
        <v>5.978885764901122</v>
      </c>
      <c r="E122" s="2">
        <f t="shared" si="12"/>
        <v>0.004172434123543188</v>
      </c>
    </row>
    <row r="123" spans="1:5" ht="15.75" customHeight="1">
      <c r="A123" s="4">
        <v>122</v>
      </c>
      <c r="B123" s="8">
        <v>382</v>
      </c>
      <c r="C123" s="9">
        <f t="shared" si="11"/>
        <v>104.98572224601025</v>
      </c>
      <c r="D123" s="6">
        <f t="shared" si="13"/>
        <v>5.945420608606575</v>
      </c>
      <c r="E123" s="2">
        <f t="shared" si="12"/>
        <v>0.0009690286629403118</v>
      </c>
    </row>
    <row r="124" spans="1:5" ht="15.75" customHeight="1">
      <c r="A124" s="4">
        <v>123</v>
      </c>
      <c r="B124" s="8">
        <v>382</v>
      </c>
      <c r="C124" s="9">
        <f t="shared" si="11"/>
        <v>104.98572224601025</v>
      </c>
      <c r="D124" s="6">
        <f t="shared" si="13"/>
        <v>5.945420608606575</v>
      </c>
      <c r="E124" s="2">
        <f t="shared" si="12"/>
        <v>0.0009690286629403118</v>
      </c>
    </row>
    <row r="125" spans="1:5" ht="15.75" customHeight="1">
      <c r="A125" s="4">
        <v>124</v>
      </c>
      <c r="B125" s="8">
        <v>395</v>
      </c>
      <c r="C125" s="9">
        <f t="shared" si="11"/>
        <v>540.3883277856388</v>
      </c>
      <c r="D125" s="6">
        <f t="shared" si="13"/>
        <v>5.978885764901122</v>
      </c>
      <c r="E125" s="2">
        <f t="shared" si="12"/>
        <v>0.004172434123543188</v>
      </c>
    </row>
    <row r="126" spans="1:5" ht="15.75" customHeight="1">
      <c r="A126" s="4">
        <v>125</v>
      </c>
      <c r="B126" s="8">
        <v>331</v>
      </c>
      <c r="C126" s="9">
        <f t="shared" si="11"/>
        <v>1660.867808205929</v>
      </c>
      <c r="D126" s="6">
        <f t="shared" si="13"/>
        <v>5.802118375377063</v>
      </c>
      <c r="E126" s="2">
        <f t="shared" si="12"/>
        <v>0.01258278372538746</v>
      </c>
    </row>
    <row r="127" spans="1:5" ht="15.75" customHeight="1">
      <c r="A127" s="4">
        <v>126</v>
      </c>
      <c r="B127" s="8">
        <v>338</v>
      </c>
      <c r="C127" s="9">
        <f t="shared" si="11"/>
        <v>1139.3153650349598</v>
      </c>
      <c r="D127" s="6">
        <f t="shared" si="13"/>
        <v>5.823045895483019</v>
      </c>
      <c r="E127" s="2">
        <f t="shared" si="12"/>
        <v>0.008325739062339405</v>
      </c>
    </row>
    <row r="128" spans="1:5" ht="15.75" customHeight="1">
      <c r="A128" s="4">
        <v>127</v>
      </c>
      <c r="B128" s="8">
        <v>331</v>
      </c>
      <c r="C128" s="9">
        <f t="shared" si="11"/>
        <v>1660.867808205929</v>
      </c>
      <c r="D128" s="6">
        <f t="shared" si="13"/>
        <v>5.802118375377063</v>
      </c>
      <c r="E128" s="2">
        <f t="shared" si="12"/>
        <v>0.01258278372538746</v>
      </c>
    </row>
    <row r="129" spans="1:5" ht="15.75" customHeight="1">
      <c r="A129" s="4">
        <v>128</v>
      </c>
      <c r="B129" s="8">
        <v>331</v>
      </c>
      <c r="C129" s="9">
        <f t="shared" si="11"/>
        <v>1660.867808205929</v>
      </c>
      <c r="D129" s="6">
        <f t="shared" si="13"/>
        <v>5.802118375377063</v>
      </c>
      <c r="E129" s="2">
        <f t="shared" si="12"/>
        <v>0.01258278372538746</v>
      </c>
    </row>
    <row r="130" spans="1:5" ht="15.75" customHeight="1">
      <c r="A130" s="4">
        <v>129</v>
      </c>
      <c r="B130" s="8">
        <v>344</v>
      </c>
      <c r="C130" s="9">
        <f aca="true" t="shared" si="14" ref="C130:C193">+(B130-$H$5)^2</f>
        <v>770.2704137455576</v>
      </c>
      <c r="D130" s="6">
        <f t="shared" si="13"/>
        <v>5.840641657373398</v>
      </c>
      <c r="E130" s="2">
        <f aca="true" t="shared" si="15" ref="E130:E193">+(D130-$H$9)^2</f>
        <v>0.0054242821414781425</v>
      </c>
    </row>
    <row r="131" spans="1:5" ht="15.75" customHeight="1">
      <c r="A131" s="4">
        <v>130</v>
      </c>
      <c r="B131" s="8">
        <v>331</v>
      </c>
      <c r="C131" s="9">
        <f t="shared" si="14"/>
        <v>1660.867808205929</v>
      </c>
      <c r="D131" s="6">
        <f aca="true" t="shared" si="16" ref="D131:D194">+LN(B131)</f>
        <v>5.802118375377063</v>
      </c>
      <c r="E131" s="2">
        <f t="shared" si="15"/>
        <v>0.01258278372538746</v>
      </c>
    </row>
    <row r="132" spans="1:5" ht="15.75" customHeight="1">
      <c r="A132" s="4">
        <v>131</v>
      </c>
      <c r="B132" s="8">
        <v>318</v>
      </c>
      <c r="C132" s="9">
        <f t="shared" si="14"/>
        <v>2889.4652026663002</v>
      </c>
      <c r="D132" s="6">
        <f t="shared" si="16"/>
        <v>5.762051382780177</v>
      </c>
      <c r="E132" s="2">
        <f t="shared" si="15"/>
        <v>0.023177017783937662</v>
      </c>
    </row>
    <row r="133" spans="1:5" ht="15.75" customHeight="1">
      <c r="A133" s="4">
        <v>132</v>
      </c>
      <c r="B133" s="8">
        <v>331</v>
      </c>
      <c r="C133" s="9">
        <f t="shared" si="14"/>
        <v>1660.867808205929</v>
      </c>
      <c r="D133" s="6">
        <f t="shared" si="16"/>
        <v>5.802118375377063</v>
      </c>
      <c r="E133" s="2">
        <f t="shared" si="15"/>
        <v>0.01258278372538746</v>
      </c>
    </row>
    <row r="134" spans="1:5" ht="15.75" customHeight="1">
      <c r="A134" s="4">
        <v>133</v>
      </c>
      <c r="B134" s="8">
        <v>408</v>
      </c>
      <c r="C134" s="9">
        <f t="shared" si="14"/>
        <v>1313.7909333252674</v>
      </c>
      <c r="D134" s="6">
        <f t="shared" si="16"/>
        <v>6.0112671744041615</v>
      </c>
      <c r="E134" s="2">
        <f t="shared" si="15"/>
        <v>0.009404304043931496</v>
      </c>
    </row>
    <row r="135" spans="1:5" ht="15.75" customHeight="1">
      <c r="A135" s="4">
        <v>134</v>
      </c>
      <c r="B135" s="8">
        <v>420</v>
      </c>
      <c r="C135" s="9">
        <f t="shared" si="14"/>
        <v>2327.701030746463</v>
      </c>
      <c r="D135" s="6">
        <f t="shared" si="16"/>
        <v>6.040254711277414</v>
      </c>
      <c r="E135" s="2">
        <f t="shared" si="15"/>
        <v>0.01586675997391286</v>
      </c>
    </row>
    <row r="136" spans="1:5" ht="15.75" customHeight="1">
      <c r="A136" s="4">
        <v>135</v>
      </c>
      <c r="B136" s="8">
        <v>408</v>
      </c>
      <c r="C136" s="9">
        <f t="shared" si="14"/>
        <v>1313.7909333252674</v>
      </c>
      <c r="D136" s="6">
        <f t="shared" si="16"/>
        <v>6.0112671744041615</v>
      </c>
      <c r="E136" s="2">
        <f t="shared" si="15"/>
        <v>0.009404304043931496</v>
      </c>
    </row>
    <row r="137" spans="1:5" ht="15.75" customHeight="1">
      <c r="A137" s="4">
        <v>136</v>
      </c>
      <c r="B137" s="8">
        <v>401</v>
      </c>
      <c r="C137" s="9">
        <f t="shared" si="14"/>
        <v>855.3433764962366</v>
      </c>
      <c r="D137" s="6">
        <f t="shared" si="16"/>
        <v>5.993961427306569</v>
      </c>
      <c r="E137" s="2">
        <f t="shared" si="15"/>
        <v>0.006347315898579325</v>
      </c>
    </row>
    <row r="138" spans="1:5" ht="15.75" customHeight="1">
      <c r="A138" s="4">
        <v>137</v>
      </c>
      <c r="B138" s="8">
        <v>408</v>
      </c>
      <c r="C138" s="9">
        <f t="shared" si="14"/>
        <v>1313.7909333252674</v>
      </c>
      <c r="D138" s="6">
        <f t="shared" si="16"/>
        <v>6.0112671744041615</v>
      </c>
      <c r="E138" s="2">
        <f t="shared" si="15"/>
        <v>0.009404304043931496</v>
      </c>
    </row>
    <row r="139" spans="1:5" ht="15.75" customHeight="1">
      <c r="A139" s="4">
        <v>138</v>
      </c>
      <c r="B139" s="8">
        <v>427</v>
      </c>
      <c r="C139" s="9">
        <f t="shared" si="14"/>
        <v>3052.148587575494</v>
      </c>
      <c r="D139" s="6">
        <f t="shared" si="16"/>
        <v>6.056784013228625</v>
      </c>
      <c r="E139" s="2">
        <f t="shared" si="15"/>
        <v>0.02030414955995713</v>
      </c>
    </row>
    <row r="140" spans="1:5" ht="15.75" customHeight="1">
      <c r="A140" s="4">
        <v>139</v>
      </c>
      <c r="B140" s="8">
        <v>401</v>
      </c>
      <c r="C140" s="9">
        <f t="shared" si="14"/>
        <v>855.3433764962366</v>
      </c>
      <c r="D140" s="6">
        <f t="shared" si="16"/>
        <v>5.993961427306569</v>
      </c>
      <c r="E140" s="2">
        <f t="shared" si="15"/>
        <v>0.006347315898579325</v>
      </c>
    </row>
    <row r="141" spans="1:5" ht="15.75" customHeight="1">
      <c r="A141" s="4">
        <v>140</v>
      </c>
      <c r="B141" s="8">
        <v>395</v>
      </c>
      <c r="C141" s="9">
        <f t="shared" si="14"/>
        <v>540.3883277856388</v>
      </c>
      <c r="D141" s="6">
        <f t="shared" si="16"/>
        <v>5.978885764901122</v>
      </c>
      <c r="E141" s="2">
        <f t="shared" si="15"/>
        <v>0.004172434123543188</v>
      </c>
    </row>
    <row r="142" spans="1:5" ht="15.75" customHeight="1">
      <c r="A142" s="4">
        <v>141</v>
      </c>
      <c r="B142" s="8">
        <v>395</v>
      </c>
      <c r="C142" s="9">
        <f t="shared" si="14"/>
        <v>540.3883277856388</v>
      </c>
      <c r="D142" s="6">
        <f t="shared" si="16"/>
        <v>5.978885764901122</v>
      </c>
      <c r="E142" s="2">
        <f t="shared" si="15"/>
        <v>0.004172434123543188</v>
      </c>
    </row>
    <row r="143" spans="1:5" ht="15.75" customHeight="1">
      <c r="A143" s="4">
        <v>142</v>
      </c>
      <c r="B143" s="8">
        <v>350</v>
      </c>
      <c r="C143" s="9">
        <f t="shared" si="14"/>
        <v>473.22546245615536</v>
      </c>
      <c r="D143" s="6">
        <f t="shared" si="16"/>
        <v>5.857933154483459</v>
      </c>
      <c r="E143" s="2">
        <f t="shared" si="15"/>
        <v>0.003176249964837471</v>
      </c>
    </row>
    <row r="144" spans="1:5" ht="15.75" customHeight="1">
      <c r="A144" s="4">
        <v>143</v>
      </c>
      <c r="B144" s="8">
        <v>369</v>
      </c>
      <c r="C144" s="9">
        <f t="shared" si="14"/>
        <v>7.583116706381698</v>
      </c>
      <c r="D144" s="6">
        <f t="shared" si="16"/>
        <v>5.910796644040527</v>
      </c>
      <c r="E144" s="2">
        <f t="shared" si="15"/>
        <v>1.2213203080782874E-05</v>
      </c>
    </row>
    <row r="145" spans="1:5" ht="15.75" customHeight="1">
      <c r="A145" s="4">
        <v>144</v>
      </c>
      <c r="B145" s="8">
        <v>382</v>
      </c>
      <c r="C145" s="9">
        <f t="shared" si="14"/>
        <v>104.98572224601025</v>
      </c>
      <c r="D145" s="6">
        <f t="shared" si="16"/>
        <v>5.945420608606575</v>
      </c>
      <c r="E145" s="2">
        <f t="shared" si="15"/>
        <v>0.0009690286629403118</v>
      </c>
    </row>
    <row r="146" spans="1:5" ht="15.75" customHeight="1">
      <c r="A146" s="4">
        <v>145</v>
      </c>
      <c r="B146" s="8">
        <v>357</v>
      </c>
      <c r="C146" s="9">
        <f t="shared" si="14"/>
        <v>217.67301928518611</v>
      </c>
      <c r="D146" s="6">
        <f t="shared" si="16"/>
        <v>5.877735781779639</v>
      </c>
      <c r="E146" s="2">
        <f t="shared" si="15"/>
        <v>0.001336312008677337</v>
      </c>
    </row>
    <row r="147" spans="1:5" ht="15.75" customHeight="1">
      <c r="A147" s="4">
        <v>146</v>
      </c>
      <c r="B147" s="8">
        <v>395</v>
      </c>
      <c r="C147" s="9">
        <f t="shared" si="14"/>
        <v>540.3883277856388</v>
      </c>
      <c r="D147" s="6">
        <f t="shared" si="16"/>
        <v>5.978885764901122</v>
      </c>
      <c r="E147" s="2">
        <f t="shared" si="15"/>
        <v>0.004172434123543188</v>
      </c>
    </row>
    <row r="148" spans="1:5" ht="15.75" customHeight="1">
      <c r="A148" s="4">
        <v>147</v>
      </c>
      <c r="B148" s="8">
        <v>408</v>
      </c>
      <c r="C148" s="9">
        <f t="shared" si="14"/>
        <v>1313.7909333252674</v>
      </c>
      <c r="D148" s="6">
        <f t="shared" si="16"/>
        <v>6.0112671744041615</v>
      </c>
      <c r="E148" s="2">
        <f t="shared" si="15"/>
        <v>0.009404304043931496</v>
      </c>
    </row>
    <row r="149" spans="1:5" ht="15.75" customHeight="1">
      <c r="A149" s="4">
        <v>148</v>
      </c>
      <c r="B149" s="8">
        <v>389</v>
      </c>
      <c r="C149" s="9">
        <f t="shared" si="14"/>
        <v>297.433279075041</v>
      </c>
      <c r="D149" s="6">
        <f t="shared" si="16"/>
        <v>5.963579343618446</v>
      </c>
      <c r="E149" s="2">
        <f t="shared" si="15"/>
        <v>0.0024293030240446017</v>
      </c>
    </row>
    <row r="150" spans="1:5" ht="15.75" customHeight="1">
      <c r="A150" s="4">
        <v>149</v>
      </c>
      <c r="B150" s="8">
        <v>408</v>
      </c>
      <c r="C150" s="9">
        <f t="shared" si="14"/>
        <v>1313.7909333252674</v>
      </c>
      <c r="D150" s="6">
        <f t="shared" si="16"/>
        <v>6.0112671744041615</v>
      </c>
      <c r="E150" s="2">
        <f t="shared" si="15"/>
        <v>0.009404304043931496</v>
      </c>
    </row>
    <row r="151" spans="1:5" ht="15.75" customHeight="1">
      <c r="A151" s="4">
        <v>150</v>
      </c>
      <c r="B151" s="8">
        <v>401</v>
      </c>
      <c r="C151" s="9">
        <f t="shared" si="14"/>
        <v>855.3433764962366</v>
      </c>
      <c r="D151" s="6">
        <f t="shared" si="16"/>
        <v>5.993961427306569</v>
      </c>
      <c r="E151" s="2">
        <f t="shared" si="15"/>
        <v>0.006347315898579325</v>
      </c>
    </row>
    <row r="152" spans="1:5" ht="15.75" customHeight="1">
      <c r="A152" s="4">
        <v>151</v>
      </c>
      <c r="B152" s="8">
        <v>389</v>
      </c>
      <c r="C152" s="9">
        <f t="shared" si="14"/>
        <v>297.433279075041</v>
      </c>
      <c r="D152" s="6">
        <f t="shared" si="16"/>
        <v>5.963579343618446</v>
      </c>
      <c r="E152" s="2">
        <f t="shared" si="15"/>
        <v>0.0024293030240446017</v>
      </c>
    </row>
    <row r="153" spans="1:5" ht="15.75" customHeight="1">
      <c r="A153" s="4">
        <v>152</v>
      </c>
      <c r="B153" s="8">
        <v>382</v>
      </c>
      <c r="C153" s="9">
        <f t="shared" si="14"/>
        <v>104.98572224601025</v>
      </c>
      <c r="D153" s="6">
        <f t="shared" si="16"/>
        <v>5.945420608606575</v>
      </c>
      <c r="E153" s="2">
        <f t="shared" si="15"/>
        <v>0.0009690286629403118</v>
      </c>
    </row>
    <row r="154" spans="1:5" ht="15.75" customHeight="1">
      <c r="A154" s="4">
        <v>153</v>
      </c>
      <c r="B154" s="8">
        <v>401</v>
      </c>
      <c r="C154" s="9">
        <f t="shared" si="14"/>
        <v>855.3433764962366</v>
      </c>
      <c r="D154" s="6">
        <f t="shared" si="16"/>
        <v>5.993961427306569</v>
      </c>
      <c r="E154" s="2">
        <f t="shared" si="15"/>
        <v>0.006347315898579325</v>
      </c>
    </row>
    <row r="155" spans="1:5" ht="15.75" customHeight="1">
      <c r="A155" s="4">
        <v>154</v>
      </c>
      <c r="B155" s="8">
        <v>389</v>
      </c>
      <c r="C155" s="9">
        <f t="shared" si="14"/>
        <v>297.433279075041</v>
      </c>
      <c r="D155" s="6">
        <f t="shared" si="16"/>
        <v>5.963579343618446</v>
      </c>
      <c r="E155" s="2">
        <f t="shared" si="15"/>
        <v>0.0024293030240446017</v>
      </c>
    </row>
    <row r="156" spans="1:5" ht="15.75" customHeight="1">
      <c r="A156" s="4">
        <v>155</v>
      </c>
      <c r="B156" s="8">
        <v>395</v>
      </c>
      <c r="C156" s="9">
        <f t="shared" si="14"/>
        <v>540.3883277856388</v>
      </c>
      <c r="D156" s="6">
        <f t="shared" si="16"/>
        <v>5.978885764901122</v>
      </c>
      <c r="E156" s="2">
        <f t="shared" si="15"/>
        <v>0.004172434123543188</v>
      </c>
    </row>
    <row r="157" spans="1:5" ht="15.75" customHeight="1">
      <c r="A157" s="4">
        <v>156</v>
      </c>
      <c r="B157" s="8">
        <v>395</v>
      </c>
      <c r="C157" s="9">
        <f t="shared" si="14"/>
        <v>540.3883277856388</v>
      </c>
      <c r="D157" s="6">
        <f t="shared" si="16"/>
        <v>5.978885764901122</v>
      </c>
      <c r="E157" s="2">
        <f t="shared" si="15"/>
        <v>0.004172434123543188</v>
      </c>
    </row>
    <row r="158" spans="1:5" ht="15.75" customHeight="1">
      <c r="A158" s="4">
        <v>157</v>
      </c>
      <c r="B158" s="8">
        <v>389</v>
      </c>
      <c r="C158" s="9">
        <f t="shared" si="14"/>
        <v>297.433279075041</v>
      </c>
      <c r="D158" s="6">
        <f t="shared" si="16"/>
        <v>5.963579343618446</v>
      </c>
      <c r="E158" s="2">
        <f t="shared" si="15"/>
        <v>0.0024293030240446017</v>
      </c>
    </row>
    <row r="159" spans="1:5" ht="15.75" customHeight="1">
      <c r="A159" s="4">
        <v>158</v>
      </c>
      <c r="B159" s="8">
        <v>395</v>
      </c>
      <c r="C159" s="9">
        <f t="shared" si="14"/>
        <v>540.3883277856388</v>
      </c>
      <c r="D159" s="6">
        <f t="shared" si="16"/>
        <v>5.978885764901122</v>
      </c>
      <c r="E159" s="2">
        <f t="shared" si="15"/>
        <v>0.004172434123543188</v>
      </c>
    </row>
    <row r="160" spans="1:5" ht="15.75" customHeight="1">
      <c r="A160" s="4">
        <v>159</v>
      </c>
      <c r="B160" s="8">
        <v>389</v>
      </c>
      <c r="C160" s="9">
        <f t="shared" si="14"/>
        <v>297.433279075041</v>
      </c>
      <c r="D160" s="6">
        <f t="shared" si="16"/>
        <v>5.963579343618446</v>
      </c>
      <c r="E160" s="2">
        <f t="shared" si="15"/>
        <v>0.0024293030240446017</v>
      </c>
    </row>
    <row r="161" spans="1:5" ht="15.75" customHeight="1">
      <c r="A161" s="4">
        <v>160</v>
      </c>
      <c r="B161" s="8">
        <v>401</v>
      </c>
      <c r="C161" s="9">
        <f t="shared" si="14"/>
        <v>855.3433764962366</v>
      </c>
      <c r="D161" s="6">
        <f t="shared" si="16"/>
        <v>5.993961427306569</v>
      </c>
      <c r="E161" s="2">
        <f t="shared" si="15"/>
        <v>0.006347315898579325</v>
      </c>
    </row>
    <row r="162" spans="1:5" ht="15.75" customHeight="1">
      <c r="A162" s="4">
        <v>161</v>
      </c>
      <c r="B162" s="8">
        <v>382</v>
      </c>
      <c r="C162" s="9">
        <f t="shared" si="14"/>
        <v>104.98572224601025</v>
      </c>
      <c r="D162" s="6">
        <f t="shared" si="16"/>
        <v>5.945420608606575</v>
      </c>
      <c r="E162" s="2">
        <f t="shared" si="15"/>
        <v>0.0009690286629403118</v>
      </c>
    </row>
    <row r="163" spans="1:5" ht="15.75" customHeight="1">
      <c r="A163" s="4">
        <v>162</v>
      </c>
      <c r="B163" s="8">
        <v>408</v>
      </c>
      <c r="C163" s="9">
        <f t="shared" si="14"/>
        <v>1313.7909333252674</v>
      </c>
      <c r="D163" s="6">
        <f t="shared" si="16"/>
        <v>6.0112671744041615</v>
      </c>
      <c r="E163" s="2">
        <f t="shared" si="15"/>
        <v>0.009404304043931496</v>
      </c>
    </row>
    <row r="164" spans="1:5" ht="15.75" customHeight="1">
      <c r="A164" s="4">
        <v>163</v>
      </c>
      <c r="B164" s="8">
        <v>401</v>
      </c>
      <c r="C164" s="9">
        <f t="shared" si="14"/>
        <v>855.3433764962366</v>
      </c>
      <c r="D164" s="6">
        <f t="shared" si="16"/>
        <v>5.993961427306569</v>
      </c>
      <c r="E164" s="2">
        <f t="shared" si="15"/>
        <v>0.006347315898579325</v>
      </c>
    </row>
    <row r="165" spans="1:5" ht="15.75" customHeight="1">
      <c r="A165" s="4">
        <v>164</v>
      </c>
      <c r="B165" s="8">
        <v>414</v>
      </c>
      <c r="C165" s="9">
        <f t="shared" si="14"/>
        <v>1784.7459820358652</v>
      </c>
      <c r="D165" s="6">
        <f t="shared" si="16"/>
        <v>6.025865973825314</v>
      </c>
      <c r="E165" s="2">
        <f t="shared" si="15"/>
        <v>0.012448889232084256</v>
      </c>
    </row>
    <row r="166" spans="1:5" ht="15.75" customHeight="1">
      <c r="A166" s="4">
        <v>165</v>
      </c>
      <c r="B166" s="8">
        <v>408</v>
      </c>
      <c r="C166" s="9">
        <f t="shared" si="14"/>
        <v>1313.7909333252674</v>
      </c>
      <c r="D166" s="6">
        <f t="shared" si="16"/>
        <v>6.0112671744041615</v>
      </c>
      <c r="E166" s="2">
        <f t="shared" si="15"/>
        <v>0.009404304043931496</v>
      </c>
    </row>
    <row r="167" spans="1:5" ht="15.75" customHeight="1">
      <c r="A167" s="4">
        <v>166</v>
      </c>
      <c r="B167" s="8">
        <v>414</v>
      </c>
      <c r="C167" s="9">
        <f t="shared" si="14"/>
        <v>1784.7459820358652</v>
      </c>
      <c r="D167" s="6">
        <f t="shared" si="16"/>
        <v>6.025865973825314</v>
      </c>
      <c r="E167" s="2">
        <f t="shared" si="15"/>
        <v>0.012448889232084256</v>
      </c>
    </row>
    <row r="168" spans="1:5" ht="15.75" customHeight="1">
      <c r="A168" s="4">
        <v>167</v>
      </c>
      <c r="B168" s="8">
        <v>369</v>
      </c>
      <c r="C168" s="9">
        <f t="shared" si="14"/>
        <v>7.583116706381698</v>
      </c>
      <c r="D168" s="6">
        <f t="shared" si="16"/>
        <v>5.910796644040527</v>
      </c>
      <c r="E168" s="2">
        <f t="shared" si="15"/>
        <v>1.2213203080782874E-05</v>
      </c>
    </row>
    <row r="169" spans="1:5" ht="15.75" customHeight="1">
      <c r="A169" s="4">
        <v>168</v>
      </c>
      <c r="B169" s="8">
        <v>369</v>
      </c>
      <c r="C169" s="9">
        <f t="shared" si="14"/>
        <v>7.583116706381698</v>
      </c>
      <c r="D169" s="6">
        <f t="shared" si="16"/>
        <v>5.910796644040527</v>
      </c>
      <c r="E169" s="2">
        <f t="shared" si="15"/>
        <v>1.2213203080782874E-05</v>
      </c>
    </row>
    <row r="170" spans="1:5" ht="15.75" customHeight="1">
      <c r="A170" s="4">
        <v>169</v>
      </c>
      <c r="B170" s="8">
        <v>382</v>
      </c>
      <c r="C170" s="9">
        <f t="shared" si="14"/>
        <v>104.98572224601025</v>
      </c>
      <c r="D170" s="6">
        <f t="shared" si="16"/>
        <v>5.945420608606575</v>
      </c>
      <c r="E170" s="2">
        <f t="shared" si="15"/>
        <v>0.0009690286629403118</v>
      </c>
    </row>
    <row r="171" spans="1:5" ht="15.75" customHeight="1">
      <c r="A171" s="4">
        <v>170</v>
      </c>
      <c r="B171" s="8">
        <v>459</v>
      </c>
      <c r="C171" s="9">
        <f t="shared" si="14"/>
        <v>7611.908847365348</v>
      </c>
      <c r="D171" s="6">
        <f t="shared" si="16"/>
        <v>6.129050210060545</v>
      </c>
      <c r="E171" s="2">
        <f t="shared" si="15"/>
        <v>0.04612135363536565</v>
      </c>
    </row>
    <row r="172" spans="1:5" ht="15.75" customHeight="1">
      <c r="A172" s="4">
        <v>171</v>
      </c>
      <c r="B172" s="8">
        <v>395</v>
      </c>
      <c r="C172" s="9">
        <f t="shared" si="14"/>
        <v>540.3883277856388</v>
      </c>
      <c r="D172" s="6">
        <f t="shared" si="16"/>
        <v>5.978885764901122</v>
      </c>
      <c r="E172" s="2">
        <f t="shared" si="15"/>
        <v>0.004172434123543188</v>
      </c>
    </row>
    <row r="173" spans="1:5" ht="15.75" customHeight="1">
      <c r="A173" s="4">
        <v>172</v>
      </c>
      <c r="B173" s="8">
        <v>395</v>
      </c>
      <c r="C173" s="9">
        <f t="shared" si="14"/>
        <v>540.3883277856388</v>
      </c>
      <c r="D173" s="6">
        <f t="shared" si="16"/>
        <v>5.978885764901122</v>
      </c>
      <c r="E173" s="2">
        <f t="shared" si="15"/>
        <v>0.004172434123543188</v>
      </c>
    </row>
    <row r="174" spans="1:5" ht="15.75" customHeight="1">
      <c r="A174" s="4">
        <v>173</v>
      </c>
      <c r="B174" s="8">
        <v>459</v>
      </c>
      <c r="C174" s="9">
        <f t="shared" si="14"/>
        <v>7611.908847365348</v>
      </c>
      <c r="D174" s="6">
        <f t="shared" si="16"/>
        <v>6.129050210060545</v>
      </c>
      <c r="E174" s="2">
        <f t="shared" si="15"/>
        <v>0.04612135363536565</v>
      </c>
    </row>
    <row r="175" spans="1:5" ht="15.75" customHeight="1">
      <c r="A175" s="4">
        <v>174</v>
      </c>
      <c r="B175" s="8">
        <v>420</v>
      </c>
      <c r="C175" s="9">
        <f t="shared" si="14"/>
        <v>2327.701030746463</v>
      </c>
      <c r="D175" s="6">
        <f t="shared" si="16"/>
        <v>6.040254711277414</v>
      </c>
      <c r="E175" s="2">
        <f t="shared" si="15"/>
        <v>0.01586675997391286</v>
      </c>
    </row>
    <row r="176" spans="1:5" ht="15.75" customHeight="1">
      <c r="A176" s="4">
        <v>175</v>
      </c>
      <c r="B176" s="8">
        <v>382</v>
      </c>
      <c r="C176" s="9">
        <f t="shared" si="14"/>
        <v>104.98572224601025</v>
      </c>
      <c r="D176" s="6">
        <f t="shared" si="16"/>
        <v>5.945420608606575</v>
      </c>
      <c r="E176" s="2">
        <f t="shared" si="15"/>
        <v>0.0009690286629403118</v>
      </c>
    </row>
    <row r="177" spans="1:5" ht="15.75" customHeight="1">
      <c r="A177" s="4">
        <v>176</v>
      </c>
      <c r="B177" s="8">
        <v>382</v>
      </c>
      <c r="C177" s="9">
        <f t="shared" si="14"/>
        <v>104.98572224601025</v>
      </c>
      <c r="D177" s="6">
        <f t="shared" si="16"/>
        <v>5.945420608606575</v>
      </c>
      <c r="E177" s="2">
        <f t="shared" si="15"/>
        <v>0.0009690286629403118</v>
      </c>
    </row>
    <row r="178" spans="1:5" ht="15.75" customHeight="1">
      <c r="A178" s="4">
        <v>177</v>
      </c>
      <c r="B178" s="8">
        <v>369</v>
      </c>
      <c r="C178" s="9">
        <f t="shared" si="14"/>
        <v>7.583116706381698</v>
      </c>
      <c r="D178" s="6">
        <f t="shared" si="16"/>
        <v>5.910796644040527</v>
      </c>
      <c r="E178" s="2">
        <f t="shared" si="15"/>
        <v>1.2213203080782874E-05</v>
      </c>
    </row>
    <row r="179" spans="1:5" ht="15.75" customHeight="1">
      <c r="A179" s="4">
        <v>178</v>
      </c>
      <c r="B179" s="8">
        <v>376</v>
      </c>
      <c r="C179" s="9">
        <f t="shared" si="14"/>
        <v>18.030673535412458</v>
      </c>
      <c r="D179" s="6">
        <f t="shared" si="16"/>
        <v>5.929589143389895</v>
      </c>
      <c r="E179" s="2">
        <f t="shared" si="15"/>
        <v>0.00023402146118934634</v>
      </c>
    </row>
    <row r="180" spans="1:5" ht="15.75" customHeight="1">
      <c r="A180" s="4">
        <v>179</v>
      </c>
      <c r="B180" s="8">
        <v>369</v>
      </c>
      <c r="C180" s="9">
        <f t="shared" si="14"/>
        <v>7.583116706381698</v>
      </c>
      <c r="D180" s="6">
        <f t="shared" si="16"/>
        <v>5.910796644040527</v>
      </c>
      <c r="E180" s="2">
        <f t="shared" si="15"/>
        <v>1.2213203080782874E-05</v>
      </c>
    </row>
    <row r="181" spans="1:5" ht="15.75" customHeight="1">
      <c r="A181" s="4">
        <v>180</v>
      </c>
      <c r="B181" s="8">
        <v>382</v>
      </c>
      <c r="C181" s="9">
        <f t="shared" si="14"/>
        <v>104.98572224601025</v>
      </c>
      <c r="D181" s="6">
        <f t="shared" si="16"/>
        <v>5.945420608606575</v>
      </c>
      <c r="E181" s="2">
        <f t="shared" si="15"/>
        <v>0.0009690286629403118</v>
      </c>
    </row>
    <row r="182" spans="1:5" ht="15.75" customHeight="1">
      <c r="A182" s="4">
        <v>181</v>
      </c>
      <c r="B182" s="8">
        <v>408</v>
      </c>
      <c r="C182" s="9">
        <f t="shared" si="14"/>
        <v>1313.7909333252674</v>
      </c>
      <c r="D182" s="6">
        <f t="shared" si="16"/>
        <v>6.0112671744041615</v>
      </c>
      <c r="E182" s="2">
        <f t="shared" si="15"/>
        <v>0.009404304043931496</v>
      </c>
    </row>
    <row r="183" spans="1:5" ht="15.75" customHeight="1">
      <c r="A183" s="4">
        <v>182</v>
      </c>
      <c r="B183" s="8">
        <v>369</v>
      </c>
      <c r="C183" s="9">
        <f t="shared" si="14"/>
        <v>7.583116706381698</v>
      </c>
      <c r="D183" s="6">
        <f t="shared" si="16"/>
        <v>5.910796644040527</v>
      </c>
      <c r="E183" s="2">
        <f t="shared" si="15"/>
        <v>1.2213203080782874E-05</v>
      </c>
    </row>
    <row r="184" spans="1:5" ht="15.75" customHeight="1">
      <c r="A184" s="4">
        <v>183</v>
      </c>
      <c r="B184" s="8">
        <v>369</v>
      </c>
      <c r="C184" s="9">
        <f t="shared" si="14"/>
        <v>7.583116706381698</v>
      </c>
      <c r="D184" s="6">
        <f t="shared" si="16"/>
        <v>5.910796644040527</v>
      </c>
      <c r="E184" s="2">
        <f t="shared" si="15"/>
        <v>1.2213203080782874E-05</v>
      </c>
    </row>
    <row r="185" spans="1:5" ht="15.75" customHeight="1">
      <c r="A185" s="4">
        <v>184</v>
      </c>
      <c r="B185" s="8">
        <v>395</v>
      </c>
      <c r="C185" s="9">
        <f t="shared" si="14"/>
        <v>540.3883277856388</v>
      </c>
      <c r="D185" s="6">
        <f t="shared" si="16"/>
        <v>5.978885764901122</v>
      </c>
      <c r="E185" s="2">
        <f t="shared" si="15"/>
        <v>0.004172434123543188</v>
      </c>
    </row>
    <row r="186" spans="1:5" ht="15.75" customHeight="1">
      <c r="A186" s="4">
        <v>185</v>
      </c>
      <c r="B186" s="8">
        <v>395</v>
      </c>
      <c r="C186" s="9">
        <f t="shared" si="14"/>
        <v>540.3883277856388</v>
      </c>
      <c r="D186" s="6">
        <f t="shared" si="16"/>
        <v>5.978885764901122</v>
      </c>
      <c r="E186" s="2">
        <f t="shared" si="15"/>
        <v>0.004172434123543188</v>
      </c>
    </row>
    <row r="187" spans="1:5" ht="15.75" customHeight="1">
      <c r="A187" s="4">
        <v>186</v>
      </c>
      <c r="B187" s="8">
        <v>382</v>
      </c>
      <c r="C187" s="9">
        <f t="shared" si="14"/>
        <v>104.98572224601025</v>
      </c>
      <c r="D187" s="6">
        <f t="shared" si="16"/>
        <v>5.945420608606575</v>
      </c>
      <c r="E187" s="2">
        <f t="shared" si="15"/>
        <v>0.0009690286629403118</v>
      </c>
    </row>
    <row r="188" spans="1:5" ht="15.75" customHeight="1">
      <c r="A188" s="4">
        <v>187</v>
      </c>
      <c r="B188" s="8">
        <v>357</v>
      </c>
      <c r="C188" s="9">
        <f t="shared" si="14"/>
        <v>217.67301928518611</v>
      </c>
      <c r="D188" s="6">
        <f t="shared" si="16"/>
        <v>5.877735781779639</v>
      </c>
      <c r="E188" s="2">
        <f t="shared" si="15"/>
        <v>0.001336312008677337</v>
      </c>
    </row>
    <row r="189" spans="1:5" ht="15.75" customHeight="1">
      <c r="A189" s="4">
        <v>188</v>
      </c>
      <c r="B189" s="8">
        <v>382</v>
      </c>
      <c r="C189" s="9">
        <f t="shared" si="14"/>
        <v>104.98572224601025</v>
      </c>
      <c r="D189" s="6">
        <f t="shared" si="16"/>
        <v>5.945420608606575</v>
      </c>
      <c r="E189" s="2">
        <f t="shared" si="15"/>
        <v>0.0009690286629403118</v>
      </c>
    </row>
    <row r="190" spans="1:5" ht="15.75" customHeight="1">
      <c r="A190" s="4">
        <v>189</v>
      </c>
      <c r="B190" s="8">
        <v>376</v>
      </c>
      <c r="C190" s="9">
        <f t="shared" si="14"/>
        <v>18.030673535412458</v>
      </c>
      <c r="D190" s="6">
        <f t="shared" si="16"/>
        <v>5.929589143389895</v>
      </c>
      <c r="E190" s="2">
        <f t="shared" si="15"/>
        <v>0.00023402146118934634</v>
      </c>
    </row>
    <row r="191" spans="1:5" ht="15.75" customHeight="1">
      <c r="A191" s="4">
        <v>190</v>
      </c>
      <c r="B191" s="8">
        <v>369</v>
      </c>
      <c r="C191" s="9">
        <f t="shared" si="14"/>
        <v>7.583116706381698</v>
      </c>
      <c r="D191" s="6">
        <f t="shared" si="16"/>
        <v>5.910796644040527</v>
      </c>
      <c r="E191" s="2">
        <f t="shared" si="15"/>
        <v>1.2213203080782874E-05</v>
      </c>
    </row>
    <row r="192" spans="1:5" ht="15.75" customHeight="1">
      <c r="A192" s="4">
        <v>191</v>
      </c>
      <c r="B192" s="8">
        <v>382</v>
      </c>
      <c r="C192" s="9">
        <f t="shared" si="14"/>
        <v>104.98572224601025</v>
      </c>
      <c r="D192" s="6">
        <f t="shared" si="16"/>
        <v>5.945420608606575</v>
      </c>
      <c r="E192" s="2">
        <f t="shared" si="15"/>
        <v>0.0009690286629403118</v>
      </c>
    </row>
    <row r="193" spans="1:5" ht="15.75" customHeight="1">
      <c r="A193" s="4">
        <v>192</v>
      </c>
      <c r="B193" s="8">
        <v>395</v>
      </c>
      <c r="C193" s="9">
        <f t="shared" si="14"/>
        <v>540.3883277856388</v>
      </c>
      <c r="D193" s="6">
        <f t="shared" si="16"/>
        <v>5.978885764901122</v>
      </c>
      <c r="E193" s="2">
        <f t="shared" si="15"/>
        <v>0.004172434123543188</v>
      </c>
    </row>
    <row r="194" spans="1:5" ht="15.75" customHeight="1">
      <c r="A194" s="4">
        <v>193</v>
      </c>
      <c r="B194" s="8">
        <v>369</v>
      </c>
      <c r="C194" s="9">
        <f aca="true" t="shared" si="17" ref="C194:C257">+(B194-$H$5)^2</f>
        <v>7.583116706381698</v>
      </c>
      <c r="D194" s="6">
        <f t="shared" si="16"/>
        <v>5.910796644040527</v>
      </c>
      <c r="E194" s="2">
        <f aca="true" t="shared" si="18" ref="E194:E257">+(D194-$H$9)^2</f>
        <v>1.2213203080782874E-05</v>
      </c>
    </row>
    <row r="195" spans="1:5" ht="15.75" customHeight="1">
      <c r="A195" s="4">
        <v>194</v>
      </c>
      <c r="B195" s="8">
        <v>395</v>
      </c>
      <c r="C195" s="9">
        <f t="shared" si="17"/>
        <v>540.3883277856388</v>
      </c>
      <c r="D195" s="6">
        <f aca="true" t="shared" si="19" ref="D195:D258">+LN(B195)</f>
        <v>5.978885764901122</v>
      </c>
      <c r="E195" s="2">
        <f t="shared" si="18"/>
        <v>0.004172434123543188</v>
      </c>
    </row>
    <row r="196" spans="1:5" ht="15.75" customHeight="1">
      <c r="A196" s="4">
        <v>195</v>
      </c>
      <c r="B196" s="8">
        <v>382</v>
      </c>
      <c r="C196" s="9">
        <f t="shared" si="17"/>
        <v>104.98572224601025</v>
      </c>
      <c r="D196" s="6">
        <f t="shared" si="19"/>
        <v>5.945420608606575</v>
      </c>
      <c r="E196" s="2">
        <f t="shared" si="18"/>
        <v>0.0009690286629403118</v>
      </c>
    </row>
    <row r="197" spans="1:5" ht="15.75" customHeight="1">
      <c r="A197" s="4">
        <v>196</v>
      </c>
      <c r="B197" s="8">
        <v>395</v>
      </c>
      <c r="C197" s="9">
        <f t="shared" si="17"/>
        <v>540.3883277856388</v>
      </c>
      <c r="D197" s="6">
        <f t="shared" si="19"/>
        <v>5.978885764901122</v>
      </c>
      <c r="E197" s="2">
        <f t="shared" si="18"/>
        <v>0.004172434123543188</v>
      </c>
    </row>
    <row r="198" spans="1:5" ht="15.75" customHeight="1">
      <c r="A198" s="4">
        <v>197</v>
      </c>
      <c r="B198" s="8">
        <v>382</v>
      </c>
      <c r="C198" s="9">
        <f t="shared" si="17"/>
        <v>104.98572224601025</v>
      </c>
      <c r="D198" s="6">
        <f t="shared" si="19"/>
        <v>5.945420608606575</v>
      </c>
      <c r="E198" s="2">
        <f t="shared" si="18"/>
        <v>0.0009690286629403118</v>
      </c>
    </row>
    <row r="199" spans="1:5" ht="15.75" customHeight="1">
      <c r="A199" s="4">
        <v>198</v>
      </c>
      <c r="B199" s="8">
        <v>369</v>
      </c>
      <c r="C199" s="9">
        <f t="shared" si="17"/>
        <v>7.583116706381698</v>
      </c>
      <c r="D199" s="6">
        <f t="shared" si="19"/>
        <v>5.910796644040527</v>
      </c>
      <c r="E199" s="2">
        <f t="shared" si="18"/>
        <v>1.2213203080782874E-05</v>
      </c>
    </row>
    <row r="200" spans="1:5" ht="15.75" customHeight="1">
      <c r="A200" s="4">
        <v>199</v>
      </c>
      <c r="B200" s="8">
        <v>331</v>
      </c>
      <c r="C200" s="9">
        <f t="shared" si="17"/>
        <v>1660.867808205929</v>
      </c>
      <c r="D200" s="6">
        <f t="shared" si="19"/>
        <v>5.802118375377063</v>
      </c>
      <c r="E200" s="2">
        <f t="shared" si="18"/>
        <v>0.01258278372538746</v>
      </c>
    </row>
    <row r="201" spans="1:5" ht="15.75" customHeight="1">
      <c r="A201" s="4">
        <v>200</v>
      </c>
      <c r="B201" s="8">
        <v>338</v>
      </c>
      <c r="C201" s="9">
        <f t="shared" si="17"/>
        <v>1139.3153650349598</v>
      </c>
      <c r="D201" s="6">
        <f t="shared" si="19"/>
        <v>5.823045895483019</v>
      </c>
      <c r="E201" s="2">
        <f t="shared" si="18"/>
        <v>0.008325739062339405</v>
      </c>
    </row>
    <row r="202" spans="1:5" ht="15.75" customHeight="1">
      <c r="A202" s="4">
        <v>201</v>
      </c>
      <c r="B202" s="8">
        <v>350</v>
      </c>
      <c r="C202" s="9">
        <f t="shared" si="17"/>
        <v>473.22546245615536</v>
      </c>
      <c r="D202" s="6">
        <f t="shared" si="19"/>
        <v>5.857933154483459</v>
      </c>
      <c r="E202" s="2">
        <f t="shared" si="18"/>
        <v>0.003176249964837471</v>
      </c>
    </row>
    <row r="203" spans="1:5" ht="15.75" customHeight="1">
      <c r="A203" s="4">
        <v>202</v>
      </c>
      <c r="B203" s="8">
        <v>344</v>
      </c>
      <c r="C203" s="9">
        <f t="shared" si="17"/>
        <v>770.2704137455576</v>
      </c>
      <c r="D203" s="6">
        <f t="shared" si="19"/>
        <v>5.840641657373398</v>
      </c>
      <c r="E203" s="2">
        <f t="shared" si="18"/>
        <v>0.0054242821414781425</v>
      </c>
    </row>
    <row r="204" spans="1:5" ht="15.75" customHeight="1">
      <c r="A204" s="4">
        <v>203</v>
      </c>
      <c r="B204" s="8">
        <v>344</v>
      </c>
      <c r="C204" s="9">
        <f t="shared" si="17"/>
        <v>770.2704137455576</v>
      </c>
      <c r="D204" s="6">
        <f t="shared" si="19"/>
        <v>5.840641657373398</v>
      </c>
      <c r="E204" s="2">
        <f t="shared" si="18"/>
        <v>0.0054242821414781425</v>
      </c>
    </row>
    <row r="205" spans="1:5" ht="15.75" customHeight="1">
      <c r="A205" s="4">
        <v>204</v>
      </c>
      <c r="B205" s="8">
        <v>350</v>
      </c>
      <c r="C205" s="9">
        <f t="shared" si="17"/>
        <v>473.22546245615536</v>
      </c>
      <c r="D205" s="6">
        <f t="shared" si="19"/>
        <v>5.857933154483459</v>
      </c>
      <c r="E205" s="2">
        <f t="shared" si="18"/>
        <v>0.003176249964837471</v>
      </c>
    </row>
    <row r="206" spans="1:5" ht="15.75" customHeight="1">
      <c r="A206" s="4">
        <v>205</v>
      </c>
      <c r="B206" s="8">
        <v>382</v>
      </c>
      <c r="C206" s="9">
        <f t="shared" si="17"/>
        <v>104.98572224601025</v>
      </c>
      <c r="D206" s="6">
        <f t="shared" si="19"/>
        <v>5.945420608606575</v>
      </c>
      <c r="E206" s="2">
        <f t="shared" si="18"/>
        <v>0.0009690286629403118</v>
      </c>
    </row>
    <row r="207" spans="1:5" ht="15.75" customHeight="1">
      <c r="A207" s="4">
        <v>206</v>
      </c>
      <c r="B207" s="8">
        <v>369</v>
      </c>
      <c r="C207" s="9">
        <f t="shared" si="17"/>
        <v>7.583116706381698</v>
      </c>
      <c r="D207" s="6">
        <f t="shared" si="19"/>
        <v>5.910796644040527</v>
      </c>
      <c r="E207" s="2">
        <f t="shared" si="18"/>
        <v>1.2213203080782874E-05</v>
      </c>
    </row>
    <row r="208" spans="1:5" ht="15.75" customHeight="1">
      <c r="A208" s="4">
        <v>207</v>
      </c>
      <c r="B208" s="8">
        <v>344</v>
      </c>
      <c r="C208" s="9">
        <f t="shared" si="17"/>
        <v>770.2704137455576</v>
      </c>
      <c r="D208" s="6">
        <f t="shared" si="19"/>
        <v>5.840641657373398</v>
      </c>
      <c r="E208" s="2">
        <f t="shared" si="18"/>
        <v>0.0054242821414781425</v>
      </c>
    </row>
    <row r="209" spans="1:5" ht="15.75" customHeight="1">
      <c r="A209" s="4">
        <v>208</v>
      </c>
      <c r="B209" s="8">
        <v>357</v>
      </c>
      <c r="C209" s="9">
        <f t="shared" si="17"/>
        <v>217.67301928518611</v>
      </c>
      <c r="D209" s="6">
        <f t="shared" si="19"/>
        <v>5.877735781779639</v>
      </c>
      <c r="E209" s="2">
        <f t="shared" si="18"/>
        <v>0.001336312008677337</v>
      </c>
    </row>
    <row r="210" spans="1:5" ht="15.75" customHeight="1">
      <c r="A210" s="4">
        <v>209</v>
      </c>
      <c r="B210" s="8">
        <v>382</v>
      </c>
      <c r="C210" s="9">
        <f t="shared" si="17"/>
        <v>104.98572224601025</v>
      </c>
      <c r="D210" s="6">
        <f t="shared" si="19"/>
        <v>5.945420608606575</v>
      </c>
      <c r="E210" s="2">
        <f t="shared" si="18"/>
        <v>0.0009690286629403118</v>
      </c>
    </row>
    <row r="211" spans="1:5" ht="15.75" customHeight="1">
      <c r="A211" s="4">
        <v>210</v>
      </c>
      <c r="B211" s="8">
        <v>369</v>
      </c>
      <c r="C211" s="9">
        <f t="shared" si="17"/>
        <v>7.583116706381698</v>
      </c>
      <c r="D211" s="6">
        <f t="shared" si="19"/>
        <v>5.910796644040527</v>
      </c>
      <c r="E211" s="2">
        <f t="shared" si="18"/>
        <v>1.2213203080782874E-05</v>
      </c>
    </row>
    <row r="212" spans="1:5" ht="15.75" customHeight="1">
      <c r="A212" s="4">
        <v>211</v>
      </c>
      <c r="B212" s="8">
        <v>382</v>
      </c>
      <c r="C212" s="9">
        <f t="shared" si="17"/>
        <v>104.98572224601025</v>
      </c>
      <c r="D212" s="6">
        <f t="shared" si="19"/>
        <v>5.945420608606575</v>
      </c>
      <c r="E212" s="2">
        <f t="shared" si="18"/>
        <v>0.0009690286629403118</v>
      </c>
    </row>
    <row r="213" spans="1:5" ht="15.75" customHeight="1">
      <c r="A213" s="4">
        <v>212</v>
      </c>
      <c r="B213" s="8">
        <v>369</v>
      </c>
      <c r="C213" s="9">
        <f t="shared" si="17"/>
        <v>7.583116706381698</v>
      </c>
      <c r="D213" s="6">
        <f t="shared" si="19"/>
        <v>5.910796644040527</v>
      </c>
      <c r="E213" s="2">
        <f t="shared" si="18"/>
        <v>1.2213203080782874E-05</v>
      </c>
    </row>
    <row r="214" spans="1:5" ht="15.75" customHeight="1">
      <c r="A214" s="4">
        <v>213</v>
      </c>
      <c r="B214" s="8">
        <v>395</v>
      </c>
      <c r="C214" s="9">
        <f t="shared" si="17"/>
        <v>540.3883277856388</v>
      </c>
      <c r="D214" s="6">
        <f t="shared" si="19"/>
        <v>5.978885764901122</v>
      </c>
      <c r="E214" s="2">
        <f t="shared" si="18"/>
        <v>0.004172434123543188</v>
      </c>
    </row>
    <row r="215" spans="1:5" ht="15.75" customHeight="1">
      <c r="A215" s="4">
        <v>214</v>
      </c>
      <c r="B215" s="8">
        <v>369</v>
      </c>
      <c r="C215" s="9">
        <f t="shared" si="17"/>
        <v>7.583116706381698</v>
      </c>
      <c r="D215" s="6">
        <f t="shared" si="19"/>
        <v>5.910796644040527</v>
      </c>
      <c r="E215" s="2">
        <f t="shared" si="18"/>
        <v>1.2213203080782874E-05</v>
      </c>
    </row>
    <row r="216" spans="1:5" ht="15.75" customHeight="1">
      <c r="A216" s="4">
        <v>215</v>
      </c>
      <c r="B216" s="8">
        <v>401</v>
      </c>
      <c r="C216" s="9">
        <f t="shared" si="17"/>
        <v>855.3433764962366</v>
      </c>
      <c r="D216" s="6">
        <f t="shared" si="19"/>
        <v>5.993961427306569</v>
      </c>
      <c r="E216" s="2">
        <f t="shared" si="18"/>
        <v>0.006347315898579325</v>
      </c>
    </row>
    <row r="217" spans="1:5" ht="15.75" customHeight="1">
      <c r="A217" s="4">
        <v>216</v>
      </c>
      <c r="B217" s="8">
        <v>395</v>
      </c>
      <c r="C217" s="9">
        <f t="shared" si="17"/>
        <v>540.3883277856388</v>
      </c>
      <c r="D217" s="6">
        <f t="shared" si="19"/>
        <v>5.978885764901122</v>
      </c>
      <c r="E217" s="2">
        <f t="shared" si="18"/>
        <v>0.004172434123543188</v>
      </c>
    </row>
    <row r="218" spans="1:5" ht="15.75" customHeight="1">
      <c r="A218" s="4">
        <v>217</v>
      </c>
      <c r="B218" s="8">
        <v>408</v>
      </c>
      <c r="C218" s="9">
        <f t="shared" si="17"/>
        <v>1313.7909333252674</v>
      </c>
      <c r="D218" s="6">
        <f t="shared" si="19"/>
        <v>6.0112671744041615</v>
      </c>
      <c r="E218" s="2">
        <f t="shared" si="18"/>
        <v>0.009404304043931496</v>
      </c>
    </row>
    <row r="219" spans="1:5" ht="15.75" customHeight="1">
      <c r="A219" s="4">
        <v>218</v>
      </c>
      <c r="B219" s="8">
        <v>395</v>
      </c>
      <c r="C219" s="9">
        <f t="shared" si="17"/>
        <v>540.3883277856388</v>
      </c>
      <c r="D219" s="6">
        <f t="shared" si="19"/>
        <v>5.978885764901122</v>
      </c>
      <c r="E219" s="2">
        <f t="shared" si="18"/>
        <v>0.004172434123543188</v>
      </c>
    </row>
    <row r="220" spans="1:5" ht="15.75" customHeight="1">
      <c r="A220" s="4">
        <v>219</v>
      </c>
      <c r="B220" s="8">
        <v>395</v>
      </c>
      <c r="C220" s="9">
        <f t="shared" si="17"/>
        <v>540.3883277856388</v>
      </c>
      <c r="D220" s="6">
        <f t="shared" si="19"/>
        <v>5.978885764901122</v>
      </c>
      <c r="E220" s="2">
        <f t="shared" si="18"/>
        <v>0.004172434123543188</v>
      </c>
    </row>
    <row r="221" spans="1:5" ht="15.75" customHeight="1">
      <c r="A221" s="4">
        <v>220</v>
      </c>
      <c r="B221" s="8">
        <v>408</v>
      </c>
      <c r="C221" s="9">
        <f t="shared" si="17"/>
        <v>1313.7909333252674</v>
      </c>
      <c r="D221" s="6">
        <f t="shared" si="19"/>
        <v>6.0112671744041615</v>
      </c>
      <c r="E221" s="2">
        <f t="shared" si="18"/>
        <v>0.009404304043931496</v>
      </c>
    </row>
    <row r="222" spans="1:5" ht="15.75" customHeight="1">
      <c r="A222" s="4">
        <v>221</v>
      </c>
      <c r="B222" s="8">
        <v>395</v>
      </c>
      <c r="C222" s="9">
        <f t="shared" si="17"/>
        <v>540.3883277856388</v>
      </c>
      <c r="D222" s="6">
        <f t="shared" si="19"/>
        <v>5.978885764901122</v>
      </c>
      <c r="E222" s="2">
        <f t="shared" si="18"/>
        <v>0.004172434123543188</v>
      </c>
    </row>
    <row r="223" spans="1:5" ht="15.75" customHeight="1">
      <c r="A223" s="4">
        <v>222</v>
      </c>
      <c r="B223" s="8">
        <v>357</v>
      </c>
      <c r="C223" s="9">
        <f t="shared" si="17"/>
        <v>217.67301928518611</v>
      </c>
      <c r="D223" s="6">
        <f t="shared" si="19"/>
        <v>5.877735781779639</v>
      </c>
      <c r="E223" s="2">
        <f t="shared" si="18"/>
        <v>0.001336312008677337</v>
      </c>
    </row>
    <row r="224" spans="1:5" ht="15.75" customHeight="1">
      <c r="A224" s="4">
        <v>223</v>
      </c>
      <c r="B224" s="8">
        <v>369</v>
      </c>
      <c r="C224" s="9">
        <f t="shared" si="17"/>
        <v>7.583116706381698</v>
      </c>
      <c r="D224" s="6">
        <f t="shared" si="19"/>
        <v>5.910796644040527</v>
      </c>
      <c r="E224" s="2">
        <f t="shared" si="18"/>
        <v>1.2213203080782874E-05</v>
      </c>
    </row>
    <row r="225" spans="1:5" ht="15.75" customHeight="1">
      <c r="A225" s="4">
        <v>224</v>
      </c>
      <c r="B225" s="8">
        <v>382</v>
      </c>
      <c r="C225" s="9">
        <f t="shared" si="17"/>
        <v>104.98572224601025</v>
      </c>
      <c r="D225" s="6">
        <f t="shared" si="19"/>
        <v>5.945420608606575</v>
      </c>
      <c r="E225" s="2">
        <f t="shared" si="18"/>
        <v>0.0009690286629403118</v>
      </c>
    </row>
    <row r="226" spans="1:5" ht="15.75" customHeight="1">
      <c r="A226" s="4">
        <v>225</v>
      </c>
      <c r="B226" s="8">
        <v>382</v>
      </c>
      <c r="C226" s="9">
        <f t="shared" si="17"/>
        <v>104.98572224601025</v>
      </c>
      <c r="D226" s="6">
        <f t="shared" si="19"/>
        <v>5.945420608606575</v>
      </c>
      <c r="E226" s="2">
        <f t="shared" si="18"/>
        <v>0.0009690286629403118</v>
      </c>
    </row>
    <row r="227" spans="1:5" ht="15.75" customHeight="1">
      <c r="A227" s="4">
        <v>226</v>
      </c>
      <c r="B227" s="8">
        <v>369</v>
      </c>
      <c r="C227" s="9">
        <f t="shared" si="17"/>
        <v>7.583116706381698</v>
      </c>
      <c r="D227" s="6">
        <f t="shared" si="19"/>
        <v>5.910796644040527</v>
      </c>
      <c r="E227" s="2">
        <f t="shared" si="18"/>
        <v>1.2213203080782874E-05</v>
      </c>
    </row>
    <row r="228" spans="1:5" ht="15.75" customHeight="1">
      <c r="A228" s="4">
        <v>227</v>
      </c>
      <c r="B228" s="8">
        <v>389</v>
      </c>
      <c r="C228" s="9">
        <f t="shared" si="17"/>
        <v>297.433279075041</v>
      </c>
      <c r="D228" s="6">
        <f t="shared" si="19"/>
        <v>5.963579343618446</v>
      </c>
      <c r="E228" s="2">
        <f t="shared" si="18"/>
        <v>0.0024293030240446017</v>
      </c>
    </row>
    <row r="229" spans="1:5" ht="15.75" customHeight="1">
      <c r="A229" s="4">
        <v>228</v>
      </c>
      <c r="B229" s="8">
        <v>382</v>
      </c>
      <c r="C229" s="9">
        <f t="shared" si="17"/>
        <v>104.98572224601025</v>
      </c>
      <c r="D229" s="6">
        <f t="shared" si="19"/>
        <v>5.945420608606575</v>
      </c>
      <c r="E229" s="2">
        <f t="shared" si="18"/>
        <v>0.0009690286629403118</v>
      </c>
    </row>
    <row r="230" spans="1:5" ht="15.75" customHeight="1">
      <c r="A230" s="4">
        <v>229</v>
      </c>
      <c r="B230" s="8">
        <v>376</v>
      </c>
      <c r="C230" s="9">
        <f t="shared" si="17"/>
        <v>18.030673535412458</v>
      </c>
      <c r="D230" s="6">
        <f t="shared" si="19"/>
        <v>5.929589143389895</v>
      </c>
      <c r="E230" s="2">
        <f t="shared" si="18"/>
        <v>0.00023402146118934634</v>
      </c>
    </row>
    <row r="231" spans="1:5" ht="15.75" customHeight="1">
      <c r="A231" s="4">
        <v>230</v>
      </c>
      <c r="B231" s="8">
        <v>395</v>
      </c>
      <c r="C231" s="9">
        <f t="shared" si="17"/>
        <v>540.3883277856388</v>
      </c>
      <c r="D231" s="6">
        <f t="shared" si="19"/>
        <v>5.978885764901122</v>
      </c>
      <c r="E231" s="2">
        <f t="shared" si="18"/>
        <v>0.004172434123543188</v>
      </c>
    </row>
    <row r="232" spans="1:5" ht="15.75" customHeight="1">
      <c r="A232" s="4">
        <v>231</v>
      </c>
      <c r="B232" s="8">
        <v>408</v>
      </c>
      <c r="C232" s="9">
        <f t="shared" si="17"/>
        <v>1313.7909333252674</v>
      </c>
      <c r="D232" s="6">
        <f t="shared" si="19"/>
        <v>6.0112671744041615</v>
      </c>
      <c r="E232" s="2">
        <f t="shared" si="18"/>
        <v>0.009404304043931496</v>
      </c>
    </row>
    <row r="233" spans="1:5" ht="15.75" customHeight="1">
      <c r="A233" s="4">
        <v>232</v>
      </c>
      <c r="B233" s="8">
        <v>408</v>
      </c>
      <c r="C233" s="9">
        <f t="shared" si="17"/>
        <v>1313.7909333252674</v>
      </c>
      <c r="D233" s="6">
        <f t="shared" si="19"/>
        <v>6.0112671744041615</v>
      </c>
      <c r="E233" s="2">
        <f t="shared" si="18"/>
        <v>0.009404304043931496</v>
      </c>
    </row>
    <row r="234" spans="1:5" ht="15.75" customHeight="1">
      <c r="A234" s="4">
        <v>233</v>
      </c>
      <c r="B234" s="8">
        <v>395</v>
      </c>
      <c r="C234" s="9">
        <f t="shared" si="17"/>
        <v>540.3883277856388</v>
      </c>
      <c r="D234" s="6">
        <f t="shared" si="19"/>
        <v>5.978885764901122</v>
      </c>
      <c r="E234" s="2">
        <f t="shared" si="18"/>
        <v>0.004172434123543188</v>
      </c>
    </row>
    <row r="235" spans="1:5" ht="15.75" customHeight="1">
      <c r="A235" s="4">
        <v>234</v>
      </c>
      <c r="B235" s="8">
        <v>376</v>
      </c>
      <c r="C235" s="9">
        <f t="shared" si="17"/>
        <v>18.030673535412458</v>
      </c>
      <c r="D235" s="6">
        <f t="shared" si="19"/>
        <v>5.929589143389895</v>
      </c>
      <c r="E235" s="2">
        <f t="shared" si="18"/>
        <v>0.00023402146118934634</v>
      </c>
    </row>
    <row r="236" spans="1:5" ht="15.75" customHeight="1">
      <c r="A236" s="4">
        <v>235</v>
      </c>
      <c r="B236" s="8">
        <v>357</v>
      </c>
      <c r="C236" s="9">
        <f t="shared" si="17"/>
        <v>217.67301928518611</v>
      </c>
      <c r="D236" s="6">
        <f t="shared" si="19"/>
        <v>5.877735781779639</v>
      </c>
      <c r="E236" s="2">
        <f t="shared" si="18"/>
        <v>0.001336312008677337</v>
      </c>
    </row>
    <row r="237" spans="1:5" ht="15.75" customHeight="1">
      <c r="A237" s="4">
        <v>236</v>
      </c>
      <c r="B237" s="8">
        <v>344</v>
      </c>
      <c r="C237" s="9">
        <f t="shared" si="17"/>
        <v>770.2704137455576</v>
      </c>
      <c r="D237" s="6">
        <f t="shared" si="19"/>
        <v>5.840641657373398</v>
      </c>
      <c r="E237" s="2">
        <f t="shared" si="18"/>
        <v>0.0054242821414781425</v>
      </c>
    </row>
    <row r="238" spans="1:5" ht="15.75" customHeight="1">
      <c r="A238" s="4">
        <v>237</v>
      </c>
      <c r="B238" s="8">
        <v>350</v>
      </c>
      <c r="C238" s="9">
        <f t="shared" si="17"/>
        <v>473.22546245615536</v>
      </c>
      <c r="D238" s="6">
        <f t="shared" si="19"/>
        <v>5.857933154483459</v>
      </c>
      <c r="E238" s="2">
        <f t="shared" si="18"/>
        <v>0.003176249964837471</v>
      </c>
    </row>
    <row r="239" spans="1:5" ht="15.75" customHeight="1">
      <c r="A239" s="4">
        <v>238</v>
      </c>
      <c r="B239" s="8">
        <v>369</v>
      </c>
      <c r="C239" s="9">
        <f t="shared" si="17"/>
        <v>7.583116706381698</v>
      </c>
      <c r="D239" s="6">
        <f t="shared" si="19"/>
        <v>5.910796644040527</v>
      </c>
      <c r="E239" s="2">
        <f t="shared" si="18"/>
        <v>1.2213203080782874E-05</v>
      </c>
    </row>
    <row r="240" spans="1:5" ht="15.75" customHeight="1">
      <c r="A240" s="4">
        <v>239</v>
      </c>
      <c r="B240" s="8">
        <v>382</v>
      </c>
      <c r="C240" s="9">
        <f t="shared" si="17"/>
        <v>104.98572224601025</v>
      </c>
      <c r="D240" s="6">
        <f t="shared" si="19"/>
        <v>5.945420608606575</v>
      </c>
      <c r="E240" s="2">
        <f t="shared" si="18"/>
        <v>0.0009690286629403118</v>
      </c>
    </row>
    <row r="241" spans="1:5" ht="15.75" customHeight="1">
      <c r="A241" s="4">
        <v>240</v>
      </c>
      <c r="B241" s="8">
        <v>318</v>
      </c>
      <c r="C241" s="9">
        <f t="shared" si="17"/>
        <v>2889.4652026663002</v>
      </c>
      <c r="D241" s="6">
        <f t="shared" si="19"/>
        <v>5.762051382780177</v>
      </c>
      <c r="E241" s="2">
        <f t="shared" si="18"/>
        <v>0.023177017783937662</v>
      </c>
    </row>
    <row r="242" spans="1:5" ht="15.75" customHeight="1">
      <c r="A242" s="4">
        <v>241</v>
      </c>
      <c r="B242" s="8">
        <v>338</v>
      </c>
      <c r="C242" s="9">
        <f t="shared" si="17"/>
        <v>1139.3153650349598</v>
      </c>
      <c r="D242" s="6">
        <f t="shared" si="19"/>
        <v>5.823045895483019</v>
      </c>
      <c r="E242" s="2">
        <f t="shared" si="18"/>
        <v>0.008325739062339405</v>
      </c>
    </row>
    <row r="243" spans="1:5" ht="15.75" customHeight="1">
      <c r="A243" s="4">
        <v>242</v>
      </c>
      <c r="B243" s="8">
        <v>344</v>
      </c>
      <c r="C243" s="9">
        <f t="shared" si="17"/>
        <v>770.2704137455576</v>
      </c>
      <c r="D243" s="6">
        <f t="shared" si="19"/>
        <v>5.840641657373398</v>
      </c>
      <c r="E243" s="2">
        <f t="shared" si="18"/>
        <v>0.0054242821414781425</v>
      </c>
    </row>
    <row r="244" spans="1:5" ht="15.75" customHeight="1">
      <c r="A244" s="4">
        <v>243</v>
      </c>
      <c r="B244" s="8">
        <v>357</v>
      </c>
      <c r="C244" s="9">
        <f t="shared" si="17"/>
        <v>217.67301928518611</v>
      </c>
      <c r="D244" s="6">
        <f t="shared" si="19"/>
        <v>5.877735781779639</v>
      </c>
      <c r="E244" s="2">
        <f t="shared" si="18"/>
        <v>0.001336312008677337</v>
      </c>
    </row>
    <row r="245" spans="1:5" ht="15.75" customHeight="1">
      <c r="A245" s="4">
        <v>244</v>
      </c>
      <c r="B245" s="8">
        <v>369</v>
      </c>
      <c r="C245" s="9">
        <f t="shared" si="17"/>
        <v>7.583116706381698</v>
      </c>
      <c r="D245" s="6">
        <f t="shared" si="19"/>
        <v>5.910796644040527</v>
      </c>
      <c r="E245" s="2">
        <f t="shared" si="18"/>
        <v>1.2213203080782874E-05</v>
      </c>
    </row>
    <row r="246" spans="1:5" ht="15.75" customHeight="1">
      <c r="A246" s="4">
        <v>245</v>
      </c>
      <c r="B246" s="8">
        <v>357</v>
      </c>
      <c r="C246" s="9">
        <f t="shared" si="17"/>
        <v>217.67301928518611</v>
      </c>
      <c r="D246" s="6">
        <f t="shared" si="19"/>
        <v>5.877735781779639</v>
      </c>
      <c r="E246" s="2">
        <f t="shared" si="18"/>
        <v>0.001336312008677337</v>
      </c>
    </row>
    <row r="247" spans="1:5" ht="15.75" customHeight="1">
      <c r="A247" s="4">
        <v>246</v>
      </c>
      <c r="B247" s="8">
        <v>408</v>
      </c>
      <c r="C247" s="9">
        <f t="shared" si="17"/>
        <v>1313.7909333252674</v>
      </c>
      <c r="D247" s="6">
        <f t="shared" si="19"/>
        <v>6.0112671744041615</v>
      </c>
      <c r="E247" s="2">
        <f t="shared" si="18"/>
        <v>0.009404304043931496</v>
      </c>
    </row>
    <row r="248" spans="1:5" ht="15.75" customHeight="1">
      <c r="A248" s="4">
        <v>247</v>
      </c>
      <c r="B248" s="8">
        <v>382</v>
      </c>
      <c r="C248" s="9">
        <f t="shared" si="17"/>
        <v>104.98572224601025</v>
      </c>
      <c r="D248" s="6">
        <f t="shared" si="19"/>
        <v>5.945420608606575</v>
      </c>
      <c r="E248" s="2">
        <f t="shared" si="18"/>
        <v>0.0009690286629403118</v>
      </c>
    </row>
    <row r="249" spans="1:5" ht="15.75" customHeight="1">
      <c r="A249" s="4">
        <v>248</v>
      </c>
      <c r="B249" s="8">
        <v>344</v>
      </c>
      <c r="C249" s="9">
        <f t="shared" si="17"/>
        <v>770.2704137455576</v>
      </c>
      <c r="D249" s="6">
        <f t="shared" si="19"/>
        <v>5.840641657373398</v>
      </c>
      <c r="E249" s="2">
        <f t="shared" si="18"/>
        <v>0.0054242821414781425</v>
      </c>
    </row>
    <row r="250" spans="1:5" ht="15.75" customHeight="1">
      <c r="A250" s="4">
        <v>249</v>
      </c>
      <c r="B250" s="8">
        <v>357</v>
      </c>
      <c r="C250" s="9">
        <f t="shared" si="17"/>
        <v>217.67301928518611</v>
      </c>
      <c r="D250" s="6">
        <f t="shared" si="19"/>
        <v>5.877735781779639</v>
      </c>
      <c r="E250" s="2">
        <f t="shared" si="18"/>
        <v>0.001336312008677337</v>
      </c>
    </row>
    <row r="251" spans="1:5" ht="15.75" customHeight="1">
      <c r="A251" s="4">
        <v>250</v>
      </c>
      <c r="B251" s="8">
        <v>344</v>
      </c>
      <c r="C251" s="9">
        <f t="shared" si="17"/>
        <v>770.2704137455576</v>
      </c>
      <c r="D251" s="6">
        <f t="shared" si="19"/>
        <v>5.840641657373398</v>
      </c>
      <c r="E251" s="2">
        <f t="shared" si="18"/>
        <v>0.0054242821414781425</v>
      </c>
    </row>
    <row r="252" spans="1:5" ht="15.75" customHeight="1">
      <c r="A252" s="4">
        <v>251</v>
      </c>
      <c r="B252" s="8">
        <v>369</v>
      </c>
      <c r="C252" s="9">
        <f t="shared" si="17"/>
        <v>7.583116706381698</v>
      </c>
      <c r="D252" s="6">
        <f t="shared" si="19"/>
        <v>5.910796644040527</v>
      </c>
      <c r="E252" s="2">
        <f t="shared" si="18"/>
        <v>1.2213203080782874E-05</v>
      </c>
    </row>
    <row r="253" spans="1:5" ht="15.75" customHeight="1">
      <c r="A253" s="4">
        <v>252</v>
      </c>
      <c r="B253" s="8">
        <v>363</v>
      </c>
      <c r="C253" s="9">
        <f t="shared" si="17"/>
        <v>76.62806799578391</v>
      </c>
      <c r="D253" s="6">
        <f t="shared" si="19"/>
        <v>5.8944028342648505</v>
      </c>
      <c r="E253" s="2">
        <f t="shared" si="18"/>
        <v>0.0003955543860760085</v>
      </c>
    </row>
    <row r="254" spans="1:5" ht="15.75" customHeight="1">
      <c r="A254" s="4">
        <v>253</v>
      </c>
      <c r="B254" s="8">
        <v>344</v>
      </c>
      <c r="C254" s="9">
        <f t="shared" si="17"/>
        <v>770.2704137455576</v>
      </c>
      <c r="D254" s="6">
        <f t="shared" si="19"/>
        <v>5.840641657373398</v>
      </c>
      <c r="E254" s="2">
        <f t="shared" si="18"/>
        <v>0.0054242821414781425</v>
      </c>
    </row>
    <row r="255" spans="1:5" ht="15.75" customHeight="1">
      <c r="A255" s="4">
        <v>254</v>
      </c>
      <c r="B255" s="8">
        <v>369</v>
      </c>
      <c r="C255" s="9">
        <f t="shared" si="17"/>
        <v>7.583116706381698</v>
      </c>
      <c r="D255" s="6">
        <f t="shared" si="19"/>
        <v>5.910796644040527</v>
      </c>
      <c r="E255" s="2">
        <f t="shared" si="18"/>
        <v>1.2213203080782874E-05</v>
      </c>
    </row>
    <row r="256" spans="1:5" ht="15.75" customHeight="1">
      <c r="A256" s="4">
        <v>255</v>
      </c>
      <c r="B256" s="8">
        <v>357</v>
      </c>
      <c r="C256" s="9">
        <f t="shared" si="17"/>
        <v>217.67301928518611</v>
      </c>
      <c r="D256" s="6">
        <f t="shared" si="19"/>
        <v>5.877735781779639</v>
      </c>
      <c r="E256" s="2">
        <f t="shared" si="18"/>
        <v>0.001336312008677337</v>
      </c>
    </row>
    <row r="257" spans="1:5" ht="15.75" customHeight="1">
      <c r="A257" s="4">
        <v>256</v>
      </c>
      <c r="B257" s="8">
        <v>363</v>
      </c>
      <c r="C257" s="9">
        <f t="shared" si="17"/>
        <v>76.62806799578391</v>
      </c>
      <c r="D257" s="6">
        <f t="shared" si="19"/>
        <v>5.8944028342648505</v>
      </c>
      <c r="E257" s="2">
        <f t="shared" si="18"/>
        <v>0.0003955543860760085</v>
      </c>
    </row>
    <row r="258" spans="1:5" ht="15.75" customHeight="1">
      <c r="A258" s="4">
        <v>257</v>
      </c>
      <c r="B258" s="8">
        <v>369</v>
      </c>
      <c r="C258" s="9">
        <f aca="true" t="shared" si="20" ref="C258:C321">+(B258-$H$5)^2</f>
        <v>7.583116706381698</v>
      </c>
      <c r="D258" s="6">
        <f t="shared" si="19"/>
        <v>5.910796644040527</v>
      </c>
      <c r="E258" s="2">
        <f aca="true" t="shared" si="21" ref="E258:E321">+(D258-$H$9)^2</f>
        <v>1.2213203080782874E-05</v>
      </c>
    </row>
    <row r="259" spans="1:5" ht="15.75" customHeight="1">
      <c r="A259" s="4">
        <v>258</v>
      </c>
      <c r="B259" s="8">
        <v>350</v>
      </c>
      <c r="C259" s="9">
        <f t="shared" si="20"/>
        <v>473.22546245615536</v>
      </c>
      <c r="D259" s="6">
        <f aca="true" t="shared" si="22" ref="D259:D322">+LN(B259)</f>
        <v>5.857933154483459</v>
      </c>
      <c r="E259" s="2">
        <f t="shared" si="21"/>
        <v>0.003176249964837471</v>
      </c>
    </row>
    <row r="260" spans="1:5" ht="15.75" customHeight="1">
      <c r="A260" s="4">
        <v>259</v>
      </c>
      <c r="B260" s="8">
        <v>357</v>
      </c>
      <c r="C260" s="9">
        <f t="shared" si="20"/>
        <v>217.67301928518611</v>
      </c>
      <c r="D260" s="6">
        <f t="shared" si="22"/>
        <v>5.877735781779639</v>
      </c>
      <c r="E260" s="2">
        <f t="shared" si="21"/>
        <v>0.001336312008677337</v>
      </c>
    </row>
    <row r="261" spans="1:5" ht="15.75" customHeight="1">
      <c r="A261" s="4">
        <v>260</v>
      </c>
      <c r="B261" s="8">
        <v>331</v>
      </c>
      <c r="C261" s="9">
        <f t="shared" si="20"/>
        <v>1660.867808205929</v>
      </c>
      <c r="D261" s="6">
        <f t="shared" si="22"/>
        <v>5.802118375377063</v>
      </c>
      <c r="E261" s="2">
        <f t="shared" si="21"/>
        <v>0.01258278372538746</v>
      </c>
    </row>
    <row r="262" spans="1:5" ht="15.75" customHeight="1">
      <c r="A262" s="4">
        <v>261</v>
      </c>
      <c r="B262" s="8">
        <v>350</v>
      </c>
      <c r="C262" s="9">
        <f t="shared" si="20"/>
        <v>473.22546245615536</v>
      </c>
      <c r="D262" s="6">
        <f t="shared" si="22"/>
        <v>5.857933154483459</v>
      </c>
      <c r="E262" s="2">
        <f t="shared" si="21"/>
        <v>0.003176249964837471</v>
      </c>
    </row>
    <row r="263" spans="1:5" ht="15.75" customHeight="1">
      <c r="A263" s="4">
        <v>262</v>
      </c>
      <c r="B263" s="8">
        <v>350</v>
      </c>
      <c r="C263" s="9">
        <f t="shared" si="20"/>
        <v>473.22546245615536</v>
      </c>
      <c r="D263" s="6">
        <f t="shared" si="22"/>
        <v>5.857933154483459</v>
      </c>
      <c r="E263" s="2">
        <f t="shared" si="21"/>
        <v>0.003176249964837471</v>
      </c>
    </row>
    <row r="264" spans="1:5" ht="15.75" customHeight="1">
      <c r="A264" s="4">
        <v>263</v>
      </c>
      <c r="B264" s="8">
        <v>357</v>
      </c>
      <c r="C264" s="9">
        <f t="shared" si="20"/>
        <v>217.67301928518611</v>
      </c>
      <c r="D264" s="6">
        <f t="shared" si="22"/>
        <v>5.877735781779639</v>
      </c>
      <c r="E264" s="2">
        <f t="shared" si="21"/>
        <v>0.001336312008677337</v>
      </c>
    </row>
    <row r="265" spans="1:5" ht="15.75" customHeight="1">
      <c r="A265" s="4">
        <v>264</v>
      </c>
      <c r="B265" s="8">
        <v>344</v>
      </c>
      <c r="C265" s="9">
        <f t="shared" si="20"/>
        <v>770.2704137455576</v>
      </c>
      <c r="D265" s="6">
        <f t="shared" si="22"/>
        <v>5.840641657373398</v>
      </c>
      <c r="E265" s="2">
        <f t="shared" si="21"/>
        <v>0.0054242821414781425</v>
      </c>
    </row>
    <row r="266" spans="1:5" ht="15.75" customHeight="1">
      <c r="A266" s="4">
        <v>265</v>
      </c>
      <c r="B266" s="8">
        <v>344</v>
      </c>
      <c r="C266" s="9">
        <f t="shared" si="20"/>
        <v>770.2704137455576</v>
      </c>
      <c r="D266" s="6">
        <f t="shared" si="22"/>
        <v>5.840641657373398</v>
      </c>
      <c r="E266" s="2">
        <f t="shared" si="21"/>
        <v>0.0054242821414781425</v>
      </c>
    </row>
    <row r="267" spans="1:5" ht="15.75" customHeight="1">
      <c r="A267" s="4">
        <v>266</v>
      </c>
      <c r="B267" s="8">
        <v>357</v>
      </c>
      <c r="C267" s="9">
        <f t="shared" si="20"/>
        <v>217.67301928518611</v>
      </c>
      <c r="D267" s="6">
        <f t="shared" si="22"/>
        <v>5.877735781779639</v>
      </c>
      <c r="E267" s="2">
        <f t="shared" si="21"/>
        <v>0.001336312008677337</v>
      </c>
    </row>
    <row r="268" spans="1:5" ht="15.75" customHeight="1">
      <c r="A268" s="4">
        <v>267</v>
      </c>
      <c r="B268" s="8">
        <v>369</v>
      </c>
      <c r="C268" s="9">
        <f t="shared" si="20"/>
        <v>7.583116706381698</v>
      </c>
      <c r="D268" s="6">
        <f t="shared" si="22"/>
        <v>5.910796644040527</v>
      </c>
      <c r="E268" s="2">
        <f t="shared" si="21"/>
        <v>1.2213203080782874E-05</v>
      </c>
    </row>
    <row r="269" spans="1:5" ht="15.75" customHeight="1">
      <c r="A269" s="4">
        <v>268</v>
      </c>
      <c r="B269" s="8">
        <v>395</v>
      </c>
      <c r="C269" s="9">
        <f t="shared" si="20"/>
        <v>540.3883277856388</v>
      </c>
      <c r="D269" s="6">
        <f t="shared" si="22"/>
        <v>5.978885764901122</v>
      </c>
      <c r="E269" s="2">
        <f t="shared" si="21"/>
        <v>0.004172434123543188</v>
      </c>
    </row>
    <row r="270" spans="1:5" ht="15.75" customHeight="1">
      <c r="A270" s="4">
        <v>269</v>
      </c>
      <c r="B270" s="8">
        <v>408</v>
      </c>
      <c r="C270" s="9">
        <f t="shared" si="20"/>
        <v>1313.7909333252674</v>
      </c>
      <c r="D270" s="6">
        <f t="shared" si="22"/>
        <v>6.0112671744041615</v>
      </c>
      <c r="E270" s="2">
        <f t="shared" si="21"/>
        <v>0.009404304043931496</v>
      </c>
    </row>
    <row r="271" spans="1:5" ht="15.75" customHeight="1">
      <c r="A271" s="4">
        <v>270</v>
      </c>
      <c r="B271" s="8">
        <v>376</v>
      </c>
      <c r="C271" s="9">
        <f t="shared" si="20"/>
        <v>18.030673535412458</v>
      </c>
      <c r="D271" s="6">
        <f t="shared" si="22"/>
        <v>5.929589143389895</v>
      </c>
      <c r="E271" s="2">
        <f t="shared" si="21"/>
        <v>0.00023402146118934634</v>
      </c>
    </row>
    <row r="272" spans="1:5" ht="15.75" customHeight="1">
      <c r="A272" s="4">
        <v>271</v>
      </c>
      <c r="B272" s="8">
        <v>350</v>
      </c>
      <c r="C272" s="9">
        <f t="shared" si="20"/>
        <v>473.22546245615536</v>
      </c>
      <c r="D272" s="6">
        <f t="shared" si="22"/>
        <v>5.857933154483459</v>
      </c>
      <c r="E272" s="2">
        <f t="shared" si="21"/>
        <v>0.003176249964837471</v>
      </c>
    </row>
    <row r="273" spans="1:5" ht="15.75" customHeight="1">
      <c r="A273" s="4">
        <v>272</v>
      </c>
      <c r="B273" s="8">
        <v>350</v>
      </c>
      <c r="C273" s="9">
        <f t="shared" si="20"/>
        <v>473.22546245615536</v>
      </c>
      <c r="D273" s="6">
        <f t="shared" si="22"/>
        <v>5.857933154483459</v>
      </c>
      <c r="E273" s="2">
        <f t="shared" si="21"/>
        <v>0.003176249964837471</v>
      </c>
    </row>
    <row r="274" spans="1:5" ht="15.75" customHeight="1">
      <c r="A274" s="4">
        <v>273</v>
      </c>
      <c r="B274" s="8">
        <v>354</v>
      </c>
      <c r="C274" s="9">
        <f t="shared" si="20"/>
        <v>315.1954949298872</v>
      </c>
      <c r="D274" s="6">
        <f t="shared" si="22"/>
        <v>5.869296913133774</v>
      </c>
      <c r="E274" s="2">
        <f t="shared" si="21"/>
        <v>0.0020245023531237556</v>
      </c>
    </row>
    <row r="275" spans="1:5" ht="15.75" customHeight="1">
      <c r="A275" s="4">
        <v>274</v>
      </c>
      <c r="B275" s="8">
        <v>367</v>
      </c>
      <c r="C275" s="9">
        <f t="shared" si="20"/>
        <v>22.598100469515767</v>
      </c>
      <c r="D275" s="6">
        <f t="shared" si="22"/>
        <v>5.905361848054571</v>
      </c>
      <c r="E275" s="2">
        <f t="shared" si="21"/>
        <v>7.973660120454846E-05</v>
      </c>
    </row>
    <row r="276" spans="1:5" ht="15.75" customHeight="1">
      <c r="A276" s="4">
        <v>275</v>
      </c>
      <c r="B276" s="8">
        <v>389</v>
      </c>
      <c r="C276" s="9">
        <f t="shared" si="20"/>
        <v>297.433279075041</v>
      </c>
      <c r="D276" s="6">
        <f t="shared" si="22"/>
        <v>5.963579343618446</v>
      </c>
      <c r="E276" s="2">
        <f t="shared" si="21"/>
        <v>0.0024293030240446017</v>
      </c>
    </row>
    <row r="277" spans="1:5" ht="15.75" customHeight="1">
      <c r="A277" s="4">
        <v>276</v>
      </c>
      <c r="B277" s="8">
        <v>375</v>
      </c>
      <c r="C277" s="9">
        <f t="shared" si="20"/>
        <v>10.538165416979492</v>
      </c>
      <c r="D277" s="6">
        <f t="shared" si="22"/>
        <v>5.926926025970411</v>
      </c>
      <c r="E277" s="2">
        <f t="shared" si="21"/>
        <v>0.00015963419327923593</v>
      </c>
    </row>
    <row r="278" spans="1:5" ht="15.75" customHeight="1">
      <c r="A278" s="4">
        <v>277</v>
      </c>
      <c r="B278" s="8">
        <v>367</v>
      </c>
      <c r="C278" s="9">
        <f t="shared" si="20"/>
        <v>22.598100469515767</v>
      </c>
      <c r="D278" s="6">
        <f t="shared" si="22"/>
        <v>5.905361848054571</v>
      </c>
      <c r="E278" s="2">
        <f t="shared" si="21"/>
        <v>7.973660120454846E-05</v>
      </c>
    </row>
    <row r="279" spans="1:5" ht="15.75" customHeight="1">
      <c r="A279" s="4">
        <v>278</v>
      </c>
      <c r="B279" s="8">
        <v>375</v>
      </c>
      <c r="C279" s="9">
        <f t="shared" si="20"/>
        <v>10.538165416979492</v>
      </c>
      <c r="D279" s="6">
        <f t="shared" si="22"/>
        <v>5.926926025970411</v>
      </c>
      <c r="E279" s="2">
        <f t="shared" si="21"/>
        <v>0.00015963419327923593</v>
      </c>
    </row>
    <row r="280" spans="1:5" ht="15.75" customHeight="1">
      <c r="A280" s="4">
        <v>279</v>
      </c>
      <c r="B280" s="8">
        <v>363</v>
      </c>
      <c r="C280" s="9">
        <f t="shared" si="20"/>
        <v>76.62806799578391</v>
      </c>
      <c r="D280" s="6">
        <f t="shared" si="22"/>
        <v>5.8944028342648505</v>
      </c>
      <c r="E280" s="2">
        <f t="shared" si="21"/>
        <v>0.0003955543860760085</v>
      </c>
    </row>
    <row r="281" spans="1:5" ht="15.75" customHeight="1">
      <c r="A281" s="4">
        <v>280</v>
      </c>
      <c r="B281" s="8">
        <v>363</v>
      </c>
      <c r="C281" s="9">
        <f t="shared" si="20"/>
        <v>76.62806799578391</v>
      </c>
      <c r="D281" s="6">
        <f t="shared" si="22"/>
        <v>5.8944028342648505</v>
      </c>
      <c r="E281" s="2">
        <f t="shared" si="21"/>
        <v>0.0003955543860760085</v>
      </c>
    </row>
    <row r="282" spans="1:5" ht="15.75" customHeight="1">
      <c r="A282" s="4">
        <v>281</v>
      </c>
      <c r="B282" s="8">
        <v>344</v>
      </c>
      <c r="C282" s="9">
        <f t="shared" si="20"/>
        <v>770.2704137455576</v>
      </c>
      <c r="D282" s="6">
        <f t="shared" si="22"/>
        <v>5.840641657373398</v>
      </c>
      <c r="E282" s="2">
        <f t="shared" si="21"/>
        <v>0.0054242821414781425</v>
      </c>
    </row>
    <row r="283" spans="1:5" ht="15.75" customHeight="1">
      <c r="A283" s="4">
        <v>282</v>
      </c>
      <c r="B283" s="8">
        <v>350</v>
      </c>
      <c r="C283" s="9">
        <f t="shared" si="20"/>
        <v>473.22546245615536</v>
      </c>
      <c r="D283" s="6">
        <f t="shared" si="22"/>
        <v>5.857933154483459</v>
      </c>
      <c r="E283" s="2">
        <f t="shared" si="21"/>
        <v>0.003176249964837471</v>
      </c>
    </row>
    <row r="284" spans="1:5" ht="15.75" customHeight="1">
      <c r="A284" s="4">
        <v>283</v>
      </c>
      <c r="B284" s="8">
        <v>363</v>
      </c>
      <c r="C284" s="9">
        <f t="shared" si="20"/>
        <v>76.62806799578391</v>
      </c>
      <c r="D284" s="6">
        <f t="shared" si="22"/>
        <v>5.8944028342648505</v>
      </c>
      <c r="E284" s="2">
        <f t="shared" si="21"/>
        <v>0.0003955543860760085</v>
      </c>
    </row>
    <row r="285" spans="1:5" ht="15.75" customHeight="1">
      <c r="A285" s="4">
        <v>284</v>
      </c>
      <c r="B285" s="8">
        <v>382</v>
      </c>
      <c r="C285" s="9">
        <f t="shared" si="20"/>
        <v>104.98572224601025</v>
      </c>
      <c r="D285" s="6">
        <f t="shared" si="22"/>
        <v>5.945420608606575</v>
      </c>
      <c r="E285" s="2">
        <f t="shared" si="21"/>
        <v>0.0009690286629403118</v>
      </c>
    </row>
    <row r="286" spans="1:5" ht="15.75" customHeight="1">
      <c r="A286" s="4">
        <v>285</v>
      </c>
      <c r="B286" s="8">
        <v>357</v>
      </c>
      <c r="C286" s="9">
        <f t="shared" si="20"/>
        <v>217.67301928518611</v>
      </c>
      <c r="D286" s="6">
        <f t="shared" si="22"/>
        <v>5.877735781779639</v>
      </c>
      <c r="E286" s="2">
        <f t="shared" si="21"/>
        <v>0.001336312008677337</v>
      </c>
    </row>
    <row r="287" spans="1:5" ht="15.75" customHeight="1">
      <c r="A287" s="4">
        <v>286</v>
      </c>
      <c r="B287" s="8">
        <v>369</v>
      </c>
      <c r="C287" s="9">
        <f t="shared" si="20"/>
        <v>7.583116706381698</v>
      </c>
      <c r="D287" s="6">
        <f t="shared" si="22"/>
        <v>5.910796644040527</v>
      </c>
      <c r="E287" s="2">
        <f t="shared" si="21"/>
        <v>1.2213203080782874E-05</v>
      </c>
    </row>
    <row r="288" spans="1:5" ht="15.75" customHeight="1">
      <c r="A288" s="4">
        <v>287</v>
      </c>
      <c r="B288" s="8">
        <v>367</v>
      </c>
      <c r="C288" s="9">
        <f t="shared" si="20"/>
        <v>22.598100469515767</v>
      </c>
      <c r="D288" s="6">
        <f t="shared" si="22"/>
        <v>5.905361848054571</v>
      </c>
      <c r="E288" s="2">
        <f t="shared" si="21"/>
        <v>7.973660120454846E-05</v>
      </c>
    </row>
    <row r="289" spans="1:5" ht="15.75" customHeight="1">
      <c r="A289" s="4">
        <v>288</v>
      </c>
      <c r="B289" s="8">
        <v>389</v>
      </c>
      <c r="C289" s="9">
        <f t="shared" si="20"/>
        <v>297.433279075041</v>
      </c>
      <c r="D289" s="6">
        <f t="shared" si="22"/>
        <v>5.963579343618446</v>
      </c>
      <c r="E289" s="2">
        <f t="shared" si="21"/>
        <v>0.0024293030240446017</v>
      </c>
    </row>
    <row r="290" spans="1:5" ht="15.75" customHeight="1">
      <c r="A290" s="4">
        <v>289</v>
      </c>
      <c r="B290" s="8">
        <v>371</v>
      </c>
      <c r="C290" s="9">
        <f t="shared" si="20"/>
        <v>0.5681329432476294</v>
      </c>
      <c r="D290" s="6">
        <f t="shared" si="22"/>
        <v>5.916202062607435</v>
      </c>
      <c r="E290" s="2">
        <f t="shared" si="21"/>
        <v>3.6506950937916064E-06</v>
      </c>
    </row>
    <row r="291" spans="1:5" ht="15.75" customHeight="1">
      <c r="A291" s="4">
        <v>290</v>
      </c>
      <c r="B291" s="8">
        <v>361</v>
      </c>
      <c r="C291" s="9">
        <f t="shared" si="20"/>
        <v>115.64305175891798</v>
      </c>
      <c r="D291" s="6">
        <f t="shared" si="22"/>
        <v>5.8888779583328805</v>
      </c>
      <c r="E291" s="2">
        <f t="shared" si="21"/>
        <v>0.0006458421728431582</v>
      </c>
    </row>
    <row r="292" spans="1:5" ht="15.75" customHeight="1">
      <c r="A292" s="4">
        <v>291</v>
      </c>
      <c r="B292" s="8">
        <v>357</v>
      </c>
      <c r="C292" s="9">
        <f t="shared" si="20"/>
        <v>217.67301928518611</v>
      </c>
      <c r="D292" s="6">
        <f t="shared" si="22"/>
        <v>5.877735781779639</v>
      </c>
      <c r="E292" s="2">
        <f t="shared" si="21"/>
        <v>0.001336312008677337</v>
      </c>
    </row>
    <row r="293" spans="1:5" ht="15.75" customHeight="1">
      <c r="A293" s="4">
        <v>292</v>
      </c>
      <c r="B293" s="8">
        <v>357</v>
      </c>
      <c r="C293" s="9">
        <f t="shared" si="20"/>
        <v>217.67301928518611</v>
      </c>
      <c r="D293" s="6">
        <f t="shared" si="22"/>
        <v>5.877735781779639</v>
      </c>
      <c r="E293" s="2">
        <f t="shared" si="21"/>
        <v>0.001336312008677337</v>
      </c>
    </row>
    <row r="294" spans="1:5" ht="15.75" customHeight="1">
      <c r="A294" s="4">
        <v>293</v>
      </c>
      <c r="B294" s="8">
        <v>344</v>
      </c>
      <c r="C294" s="9">
        <f t="shared" si="20"/>
        <v>770.2704137455576</v>
      </c>
      <c r="D294" s="6">
        <f t="shared" si="22"/>
        <v>5.840641657373398</v>
      </c>
      <c r="E294" s="2">
        <f t="shared" si="21"/>
        <v>0.0054242821414781425</v>
      </c>
    </row>
    <row r="295" spans="1:5" ht="15.75" customHeight="1">
      <c r="A295" s="4">
        <v>294</v>
      </c>
      <c r="B295" s="8">
        <v>350</v>
      </c>
      <c r="C295" s="9">
        <f t="shared" si="20"/>
        <v>473.22546245615536</v>
      </c>
      <c r="D295" s="6">
        <f t="shared" si="22"/>
        <v>5.857933154483459</v>
      </c>
      <c r="E295" s="2">
        <f t="shared" si="21"/>
        <v>0.003176249964837471</v>
      </c>
    </row>
    <row r="296" spans="1:5" ht="15.75" customHeight="1">
      <c r="A296" s="4">
        <v>295</v>
      </c>
      <c r="B296" s="8">
        <v>331</v>
      </c>
      <c r="C296" s="9">
        <f t="shared" si="20"/>
        <v>1660.867808205929</v>
      </c>
      <c r="D296" s="6">
        <f t="shared" si="22"/>
        <v>5.802118375377063</v>
      </c>
      <c r="E296" s="2">
        <f t="shared" si="21"/>
        <v>0.01258278372538746</v>
      </c>
    </row>
    <row r="297" spans="1:5" ht="15.75" customHeight="1">
      <c r="A297" s="4">
        <v>296</v>
      </c>
      <c r="B297" s="8">
        <v>382</v>
      </c>
      <c r="C297" s="9">
        <f t="shared" si="20"/>
        <v>104.98572224601025</v>
      </c>
      <c r="D297" s="6">
        <f t="shared" si="22"/>
        <v>5.945420608606575</v>
      </c>
      <c r="E297" s="2">
        <f t="shared" si="21"/>
        <v>0.0009690286629403118</v>
      </c>
    </row>
    <row r="298" spans="1:5" ht="15.75" customHeight="1">
      <c r="A298" s="4">
        <v>297</v>
      </c>
      <c r="B298" s="8">
        <v>369</v>
      </c>
      <c r="C298" s="9">
        <f t="shared" si="20"/>
        <v>7.583116706381698</v>
      </c>
      <c r="D298" s="6">
        <f t="shared" si="22"/>
        <v>5.910796644040527</v>
      </c>
      <c r="E298" s="2">
        <f t="shared" si="21"/>
        <v>1.2213203080782874E-05</v>
      </c>
    </row>
    <row r="299" spans="1:5" ht="15.75" customHeight="1">
      <c r="A299" s="4">
        <v>298</v>
      </c>
      <c r="B299" s="8">
        <v>369</v>
      </c>
      <c r="C299" s="9">
        <f t="shared" si="20"/>
        <v>7.583116706381698</v>
      </c>
      <c r="D299" s="6">
        <f t="shared" si="22"/>
        <v>5.910796644040527</v>
      </c>
      <c r="E299" s="2">
        <f t="shared" si="21"/>
        <v>1.2213203080782874E-05</v>
      </c>
    </row>
    <row r="300" spans="1:5" ht="15.75" customHeight="1">
      <c r="A300" s="4">
        <v>299</v>
      </c>
      <c r="B300" s="8">
        <v>382</v>
      </c>
      <c r="C300" s="9">
        <f t="shared" si="20"/>
        <v>104.98572224601025</v>
      </c>
      <c r="D300" s="6">
        <f t="shared" si="22"/>
        <v>5.945420608606575</v>
      </c>
      <c r="E300" s="2">
        <f t="shared" si="21"/>
        <v>0.0009690286629403118</v>
      </c>
    </row>
    <row r="301" spans="1:5" ht="15.75" customHeight="1">
      <c r="A301" s="4">
        <v>300</v>
      </c>
      <c r="B301" s="8">
        <v>382</v>
      </c>
      <c r="C301" s="9">
        <f t="shared" si="20"/>
        <v>104.98572224601025</v>
      </c>
      <c r="D301" s="6">
        <f t="shared" si="22"/>
        <v>5.945420608606575</v>
      </c>
      <c r="E301" s="2">
        <f t="shared" si="21"/>
        <v>0.0009690286629403118</v>
      </c>
    </row>
    <row r="302" spans="1:5" ht="15.75" customHeight="1">
      <c r="A302" s="4">
        <v>301</v>
      </c>
      <c r="B302" s="8">
        <v>369</v>
      </c>
      <c r="C302" s="9">
        <f t="shared" si="20"/>
        <v>7.583116706381698</v>
      </c>
      <c r="D302" s="6">
        <f t="shared" si="22"/>
        <v>5.910796644040527</v>
      </c>
      <c r="E302" s="2">
        <f t="shared" si="21"/>
        <v>1.2213203080782874E-05</v>
      </c>
    </row>
    <row r="303" spans="1:5" ht="15.75" customHeight="1">
      <c r="A303" s="4">
        <v>302</v>
      </c>
      <c r="B303" s="8">
        <v>344</v>
      </c>
      <c r="C303" s="9">
        <f t="shared" si="20"/>
        <v>770.2704137455576</v>
      </c>
      <c r="D303" s="6">
        <f t="shared" si="22"/>
        <v>5.840641657373398</v>
      </c>
      <c r="E303" s="2">
        <f t="shared" si="21"/>
        <v>0.0054242821414781425</v>
      </c>
    </row>
    <row r="304" spans="1:5" ht="15.75" customHeight="1">
      <c r="A304" s="4">
        <v>303</v>
      </c>
      <c r="B304" s="8">
        <v>357</v>
      </c>
      <c r="C304" s="9">
        <f t="shared" si="20"/>
        <v>217.67301928518611</v>
      </c>
      <c r="D304" s="6">
        <f t="shared" si="22"/>
        <v>5.877735781779639</v>
      </c>
      <c r="E304" s="2">
        <f t="shared" si="21"/>
        <v>0.001336312008677337</v>
      </c>
    </row>
    <row r="305" spans="1:5" ht="15.75" customHeight="1">
      <c r="A305" s="4">
        <v>304</v>
      </c>
      <c r="B305" s="8">
        <v>376</v>
      </c>
      <c r="C305" s="9">
        <f t="shared" si="20"/>
        <v>18.030673535412458</v>
      </c>
      <c r="D305" s="6">
        <f t="shared" si="22"/>
        <v>5.929589143389895</v>
      </c>
      <c r="E305" s="2">
        <f t="shared" si="21"/>
        <v>0.00023402146118934634</v>
      </c>
    </row>
    <row r="306" spans="1:5" ht="15.75" customHeight="1">
      <c r="A306" s="4">
        <v>305</v>
      </c>
      <c r="B306" s="8">
        <v>369</v>
      </c>
      <c r="C306" s="9">
        <f t="shared" si="20"/>
        <v>7.583116706381698</v>
      </c>
      <c r="D306" s="6">
        <f t="shared" si="22"/>
        <v>5.910796644040527</v>
      </c>
      <c r="E306" s="2">
        <f t="shared" si="21"/>
        <v>1.2213203080782874E-05</v>
      </c>
    </row>
    <row r="307" spans="1:5" ht="15.75" customHeight="1">
      <c r="A307" s="4">
        <v>306</v>
      </c>
      <c r="B307" s="8">
        <v>357</v>
      </c>
      <c r="C307" s="9">
        <f t="shared" si="20"/>
        <v>217.67301928518611</v>
      </c>
      <c r="D307" s="6">
        <f t="shared" si="22"/>
        <v>5.877735781779639</v>
      </c>
      <c r="E307" s="2">
        <f t="shared" si="21"/>
        <v>0.001336312008677337</v>
      </c>
    </row>
    <row r="308" spans="1:5" ht="15.75" customHeight="1">
      <c r="A308" s="4">
        <v>307</v>
      </c>
      <c r="B308" s="8">
        <v>350</v>
      </c>
      <c r="C308" s="9">
        <f t="shared" si="20"/>
        <v>473.22546245615536</v>
      </c>
      <c r="D308" s="6">
        <f t="shared" si="22"/>
        <v>5.857933154483459</v>
      </c>
      <c r="E308" s="2">
        <f t="shared" si="21"/>
        <v>0.003176249964837471</v>
      </c>
    </row>
    <row r="309" spans="1:5" ht="15.75" customHeight="1">
      <c r="A309" s="4">
        <v>308</v>
      </c>
      <c r="B309" s="8">
        <v>338</v>
      </c>
      <c r="C309" s="9">
        <f t="shared" si="20"/>
        <v>1139.3153650349598</v>
      </c>
      <c r="D309" s="6">
        <f t="shared" si="22"/>
        <v>5.823045895483019</v>
      </c>
      <c r="E309" s="2">
        <f t="shared" si="21"/>
        <v>0.008325739062339405</v>
      </c>
    </row>
    <row r="310" spans="1:5" ht="15.75" customHeight="1">
      <c r="A310" s="4">
        <v>309</v>
      </c>
      <c r="B310" s="8">
        <v>338</v>
      </c>
      <c r="C310" s="9">
        <f t="shared" si="20"/>
        <v>1139.3153650349598</v>
      </c>
      <c r="D310" s="6">
        <f t="shared" si="22"/>
        <v>5.823045895483019</v>
      </c>
      <c r="E310" s="2">
        <f t="shared" si="21"/>
        <v>0.008325739062339405</v>
      </c>
    </row>
    <row r="311" spans="1:5" ht="15.75" customHeight="1">
      <c r="A311" s="4">
        <v>310</v>
      </c>
      <c r="B311" s="8">
        <v>401</v>
      </c>
      <c r="C311" s="9">
        <f t="shared" si="20"/>
        <v>855.3433764962366</v>
      </c>
      <c r="D311" s="6">
        <f t="shared" si="22"/>
        <v>5.993961427306569</v>
      </c>
      <c r="E311" s="2">
        <f t="shared" si="21"/>
        <v>0.006347315898579325</v>
      </c>
    </row>
    <row r="312" spans="1:5" ht="15.75" customHeight="1">
      <c r="A312" s="4">
        <v>311</v>
      </c>
      <c r="B312" s="8">
        <v>459</v>
      </c>
      <c r="C312" s="9">
        <f t="shared" si="20"/>
        <v>7611.908847365348</v>
      </c>
      <c r="D312" s="6">
        <f t="shared" si="22"/>
        <v>6.129050210060545</v>
      </c>
      <c r="E312" s="2">
        <f t="shared" si="21"/>
        <v>0.04612135363536565</v>
      </c>
    </row>
    <row r="313" spans="1:5" ht="15.75" customHeight="1">
      <c r="A313" s="4">
        <v>312</v>
      </c>
      <c r="B313" s="8">
        <v>395</v>
      </c>
      <c r="C313" s="9">
        <f t="shared" si="20"/>
        <v>540.3883277856388</v>
      </c>
      <c r="D313" s="6">
        <f t="shared" si="22"/>
        <v>5.978885764901122</v>
      </c>
      <c r="E313" s="2">
        <f t="shared" si="21"/>
        <v>0.004172434123543188</v>
      </c>
    </row>
    <row r="314" spans="1:5" ht="15.75" customHeight="1">
      <c r="A314" s="4">
        <v>313</v>
      </c>
      <c r="B314" s="8">
        <v>376</v>
      </c>
      <c r="C314" s="9">
        <f t="shared" si="20"/>
        <v>18.030673535412458</v>
      </c>
      <c r="D314" s="6">
        <f t="shared" si="22"/>
        <v>5.929589143389895</v>
      </c>
      <c r="E314" s="2">
        <f t="shared" si="21"/>
        <v>0.00023402146118934634</v>
      </c>
    </row>
    <row r="315" spans="1:5" ht="15.75" customHeight="1">
      <c r="A315" s="4">
        <v>314</v>
      </c>
      <c r="B315" s="8">
        <v>395</v>
      </c>
      <c r="C315" s="9">
        <f t="shared" si="20"/>
        <v>540.3883277856388</v>
      </c>
      <c r="D315" s="6">
        <f t="shared" si="22"/>
        <v>5.978885764901122</v>
      </c>
      <c r="E315" s="2">
        <f t="shared" si="21"/>
        <v>0.004172434123543188</v>
      </c>
    </row>
    <row r="316" spans="1:5" ht="15.75" customHeight="1">
      <c r="A316" s="4">
        <v>315</v>
      </c>
      <c r="B316" s="8">
        <v>382</v>
      </c>
      <c r="C316" s="9">
        <f t="shared" si="20"/>
        <v>104.98572224601025</v>
      </c>
      <c r="D316" s="6">
        <f t="shared" si="22"/>
        <v>5.945420608606575</v>
      </c>
      <c r="E316" s="2">
        <f t="shared" si="21"/>
        <v>0.0009690286629403118</v>
      </c>
    </row>
    <row r="317" spans="1:5" ht="15.75" customHeight="1">
      <c r="A317" s="4">
        <v>316</v>
      </c>
      <c r="B317" s="8">
        <v>331</v>
      </c>
      <c r="C317" s="9">
        <f t="shared" si="20"/>
        <v>1660.867808205929</v>
      </c>
      <c r="D317" s="6">
        <f t="shared" si="22"/>
        <v>5.802118375377063</v>
      </c>
      <c r="E317" s="2">
        <f t="shared" si="21"/>
        <v>0.01258278372538746</v>
      </c>
    </row>
    <row r="318" spans="1:5" ht="15.75" customHeight="1">
      <c r="A318" s="4">
        <v>317</v>
      </c>
      <c r="B318" s="8">
        <v>318</v>
      </c>
      <c r="C318" s="9">
        <f t="shared" si="20"/>
        <v>2889.4652026663002</v>
      </c>
      <c r="D318" s="6">
        <f t="shared" si="22"/>
        <v>5.762051382780177</v>
      </c>
      <c r="E318" s="2">
        <f t="shared" si="21"/>
        <v>0.023177017783937662</v>
      </c>
    </row>
    <row r="319" spans="1:5" ht="15.75" customHeight="1">
      <c r="A319" s="4">
        <v>318</v>
      </c>
      <c r="B319" s="8">
        <v>325</v>
      </c>
      <c r="C319" s="9">
        <f t="shared" si="20"/>
        <v>2185.912759495331</v>
      </c>
      <c r="D319" s="6">
        <f t="shared" si="22"/>
        <v>5.783825182329737</v>
      </c>
      <c r="E319" s="2">
        <f t="shared" si="21"/>
        <v>0.017021429617604666</v>
      </c>
    </row>
    <row r="320" spans="1:5" ht="15.75" customHeight="1">
      <c r="A320" s="4">
        <v>319</v>
      </c>
      <c r="B320" s="8">
        <v>433</v>
      </c>
      <c r="C320" s="9">
        <f t="shared" si="20"/>
        <v>3751.1036362860914</v>
      </c>
      <c r="D320" s="6">
        <f t="shared" si="22"/>
        <v>6.07073772800249</v>
      </c>
      <c r="E320" s="2">
        <f t="shared" si="21"/>
        <v>0.024475458744399256</v>
      </c>
    </row>
    <row r="321" spans="1:5" ht="15.75" customHeight="1">
      <c r="A321" s="4">
        <v>320</v>
      </c>
      <c r="B321" s="8">
        <v>382</v>
      </c>
      <c r="C321" s="9">
        <f t="shared" si="20"/>
        <v>104.98572224601025</v>
      </c>
      <c r="D321" s="6">
        <f t="shared" si="22"/>
        <v>5.945420608606575</v>
      </c>
      <c r="E321" s="2">
        <f t="shared" si="21"/>
        <v>0.0009690286629403118</v>
      </c>
    </row>
    <row r="322" spans="1:5" ht="15.75" customHeight="1">
      <c r="A322" s="4">
        <v>321</v>
      </c>
      <c r="B322" s="8">
        <v>382</v>
      </c>
      <c r="C322" s="9">
        <f aca="true" t="shared" si="23" ref="C322:C385">+(B322-$H$5)^2</f>
        <v>104.98572224601025</v>
      </c>
      <c r="D322" s="6">
        <f t="shared" si="22"/>
        <v>5.945420608606575</v>
      </c>
      <c r="E322" s="2">
        <f aca="true" t="shared" si="24" ref="E322:E385">+(D322-$H$9)^2</f>
        <v>0.0009690286629403118</v>
      </c>
    </row>
    <row r="323" spans="1:5" ht="15.75" customHeight="1">
      <c r="A323" s="4">
        <v>322</v>
      </c>
      <c r="B323" s="8">
        <v>344</v>
      </c>
      <c r="C323" s="9">
        <f t="shared" si="23"/>
        <v>770.2704137455576</v>
      </c>
      <c r="D323" s="6">
        <f aca="true" t="shared" si="25" ref="D323:D386">+LN(B323)</f>
        <v>5.840641657373398</v>
      </c>
      <c r="E323" s="2">
        <f t="shared" si="24"/>
        <v>0.0054242821414781425</v>
      </c>
    </row>
    <row r="324" spans="1:5" ht="15.75" customHeight="1">
      <c r="A324" s="4">
        <v>323</v>
      </c>
      <c r="B324" s="8">
        <v>344</v>
      </c>
      <c r="C324" s="9">
        <f t="shared" si="23"/>
        <v>770.2704137455576</v>
      </c>
      <c r="D324" s="6">
        <f t="shared" si="25"/>
        <v>5.840641657373398</v>
      </c>
      <c r="E324" s="2">
        <f t="shared" si="24"/>
        <v>0.0054242821414781425</v>
      </c>
    </row>
    <row r="325" spans="1:5" ht="15.75" customHeight="1">
      <c r="A325" s="4">
        <v>324</v>
      </c>
      <c r="B325" s="8">
        <v>350</v>
      </c>
      <c r="C325" s="9">
        <f t="shared" si="23"/>
        <v>473.22546245615536</v>
      </c>
      <c r="D325" s="6">
        <f t="shared" si="25"/>
        <v>5.857933154483459</v>
      </c>
      <c r="E325" s="2">
        <f t="shared" si="24"/>
        <v>0.003176249964837471</v>
      </c>
    </row>
    <row r="326" spans="1:5" ht="15.75" customHeight="1">
      <c r="A326" s="4">
        <v>325</v>
      </c>
      <c r="B326" s="8">
        <v>350</v>
      </c>
      <c r="C326" s="9">
        <f t="shared" si="23"/>
        <v>473.22546245615536</v>
      </c>
      <c r="D326" s="6">
        <f t="shared" si="25"/>
        <v>5.857933154483459</v>
      </c>
      <c r="E326" s="2">
        <f t="shared" si="24"/>
        <v>0.003176249964837471</v>
      </c>
    </row>
    <row r="327" spans="1:5" ht="15.75" customHeight="1">
      <c r="A327" s="4">
        <v>326</v>
      </c>
      <c r="B327" s="8">
        <v>344</v>
      </c>
      <c r="C327" s="9">
        <f t="shared" si="23"/>
        <v>770.2704137455576</v>
      </c>
      <c r="D327" s="6">
        <f t="shared" si="25"/>
        <v>5.840641657373398</v>
      </c>
      <c r="E327" s="2">
        <f t="shared" si="24"/>
        <v>0.0054242821414781425</v>
      </c>
    </row>
    <row r="328" spans="1:5" ht="15.75" customHeight="1">
      <c r="A328" s="4">
        <v>327</v>
      </c>
      <c r="B328" s="8">
        <v>344</v>
      </c>
      <c r="C328" s="9">
        <f t="shared" si="23"/>
        <v>770.2704137455576</v>
      </c>
      <c r="D328" s="6">
        <f t="shared" si="25"/>
        <v>5.840641657373398</v>
      </c>
      <c r="E328" s="2">
        <f t="shared" si="24"/>
        <v>0.0054242821414781425</v>
      </c>
    </row>
    <row r="329" spans="1:5" ht="15.75" customHeight="1">
      <c r="A329" s="4">
        <v>328</v>
      </c>
      <c r="B329" s="8">
        <v>344</v>
      </c>
      <c r="C329" s="9">
        <f t="shared" si="23"/>
        <v>770.2704137455576</v>
      </c>
      <c r="D329" s="6">
        <f t="shared" si="25"/>
        <v>5.840641657373398</v>
      </c>
      <c r="E329" s="2">
        <f t="shared" si="24"/>
        <v>0.0054242821414781425</v>
      </c>
    </row>
    <row r="330" spans="1:5" ht="15.75" customHeight="1">
      <c r="A330" s="4">
        <v>329</v>
      </c>
      <c r="B330" s="8">
        <v>344</v>
      </c>
      <c r="C330" s="9">
        <f t="shared" si="23"/>
        <v>770.2704137455576</v>
      </c>
      <c r="D330" s="6">
        <f t="shared" si="25"/>
        <v>5.840641657373398</v>
      </c>
      <c r="E330" s="2">
        <f t="shared" si="24"/>
        <v>0.0054242821414781425</v>
      </c>
    </row>
    <row r="331" spans="1:5" ht="15.75" customHeight="1">
      <c r="A331" s="4">
        <v>330</v>
      </c>
      <c r="B331" s="8">
        <v>354</v>
      </c>
      <c r="C331" s="9">
        <f t="shared" si="23"/>
        <v>315.1954949298872</v>
      </c>
      <c r="D331" s="6">
        <f t="shared" si="25"/>
        <v>5.869296913133774</v>
      </c>
      <c r="E331" s="2">
        <f t="shared" si="24"/>
        <v>0.0020245023531237556</v>
      </c>
    </row>
    <row r="332" spans="1:5" ht="15.75" customHeight="1">
      <c r="A332" s="4">
        <v>331</v>
      </c>
      <c r="B332" s="8">
        <v>348</v>
      </c>
      <c r="C332" s="9">
        <f t="shared" si="23"/>
        <v>564.2404462192894</v>
      </c>
      <c r="D332" s="6">
        <f t="shared" si="25"/>
        <v>5.8522024797744745</v>
      </c>
      <c r="E332" s="2">
        <f t="shared" si="24"/>
        <v>0.0038550319514678646</v>
      </c>
    </row>
    <row r="333" spans="1:5" ht="15.75" customHeight="1">
      <c r="A333" s="4">
        <v>332</v>
      </c>
      <c r="B333" s="8">
        <v>353</v>
      </c>
      <c r="C333" s="9">
        <f t="shared" si="23"/>
        <v>351.70298681145425</v>
      </c>
      <c r="D333" s="6">
        <f t="shared" si="25"/>
        <v>5.8664680569332965</v>
      </c>
      <c r="E333" s="2">
        <f t="shared" si="24"/>
        <v>0.002287070552837447</v>
      </c>
    </row>
    <row r="334" spans="1:5" ht="15.75" customHeight="1">
      <c r="A334" s="4">
        <v>333</v>
      </c>
      <c r="B334" s="8">
        <v>349</v>
      </c>
      <c r="C334" s="9">
        <f t="shared" si="23"/>
        <v>517.7329543377224</v>
      </c>
      <c r="D334" s="6">
        <f t="shared" si="25"/>
        <v>5.855071922202427</v>
      </c>
      <c r="E334" s="2">
        <f t="shared" si="24"/>
        <v>0.003506944582669133</v>
      </c>
    </row>
    <row r="335" spans="1:5" ht="15.75" customHeight="1">
      <c r="A335" s="4">
        <v>334</v>
      </c>
      <c r="B335" s="8">
        <v>338</v>
      </c>
      <c r="C335" s="9">
        <f t="shared" si="23"/>
        <v>1139.3153650349598</v>
      </c>
      <c r="D335" s="6">
        <f t="shared" si="25"/>
        <v>5.823045895483019</v>
      </c>
      <c r="E335" s="2">
        <f t="shared" si="24"/>
        <v>0.008325739062339405</v>
      </c>
    </row>
    <row r="336" spans="1:5" ht="15.75" customHeight="1">
      <c r="A336" s="4">
        <v>335</v>
      </c>
      <c r="B336" s="8">
        <v>334</v>
      </c>
      <c r="C336" s="9">
        <f t="shared" si="23"/>
        <v>1425.345332561228</v>
      </c>
      <c r="D336" s="6">
        <f t="shared" si="25"/>
        <v>5.811140992976701</v>
      </c>
      <c r="E336" s="2">
        <f t="shared" si="24"/>
        <v>0.010640003041236242</v>
      </c>
    </row>
    <row r="337" spans="1:5" ht="15.75" customHeight="1">
      <c r="A337" s="4">
        <v>336</v>
      </c>
      <c r="B337" s="8">
        <v>338</v>
      </c>
      <c r="C337" s="9">
        <f t="shared" si="23"/>
        <v>1139.3153650349598</v>
      </c>
      <c r="D337" s="6">
        <f t="shared" si="25"/>
        <v>5.823045895483019</v>
      </c>
      <c r="E337" s="2">
        <f t="shared" si="24"/>
        <v>0.008325739062339405</v>
      </c>
    </row>
    <row r="338" spans="1:5" ht="15.75" customHeight="1">
      <c r="A338" s="4">
        <v>337</v>
      </c>
      <c r="B338" s="8">
        <v>344</v>
      </c>
      <c r="C338" s="9">
        <f t="shared" si="23"/>
        <v>770.2704137455576</v>
      </c>
      <c r="D338" s="6">
        <f t="shared" si="25"/>
        <v>5.840641657373398</v>
      </c>
      <c r="E338" s="2">
        <f t="shared" si="24"/>
        <v>0.0054242821414781425</v>
      </c>
    </row>
    <row r="339" spans="1:5" ht="15.75" customHeight="1">
      <c r="A339" s="4">
        <v>338</v>
      </c>
      <c r="B339" s="8">
        <v>433</v>
      </c>
      <c r="C339" s="9">
        <f t="shared" si="23"/>
        <v>3751.1036362860914</v>
      </c>
      <c r="D339" s="6">
        <f t="shared" si="25"/>
        <v>6.07073772800249</v>
      </c>
      <c r="E339" s="2">
        <f t="shared" si="24"/>
        <v>0.024475458744399256</v>
      </c>
    </row>
    <row r="340" spans="1:5" ht="15.75" customHeight="1">
      <c r="A340" s="4">
        <v>339</v>
      </c>
      <c r="B340" s="8">
        <v>331</v>
      </c>
      <c r="C340" s="9">
        <f t="shared" si="23"/>
        <v>1660.867808205929</v>
      </c>
      <c r="D340" s="6">
        <f t="shared" si="25"/>
        <v>5.802118375377063</v>
      </c>
      <c r="E340" s="2">
        <f t="shared" si="24"/>
        <v>0.01258278372538746</v>
      </c>
    </row>
    <row r="341" spans="1:5" ht="15.75" customHeight="1">
      <c r="A341" s="4">
        <v>340</v>
      </c>
      <c r="B341" s="8">
        <v>321</v>
      </c>
      <c r="C341" s="9">
        <f t="shared" si="23"/>
        <v>2575.9427270215992</v>
      </c>
      <c r="D341" s="6">
        <f t="shared" si="25"/>
        <v>5.771441123130016</v>
      </c>
      <c r="E341" s="2">
        <f t="shared" si="24"/>
        <v>0.020406196854711355</v>
      </c>
    </row>
    <row r="342" spans="1:5" ht="15.75" customHeight="1">
      <c r="A342" s="4">
        <v>341</v>
      </c>
      <c r="B342" s="8">
        <v>338</v>
      </c>
      <c r="C342" s="9">
        <f t="shared" si="23"/>
        <v>1139.3153650349598</v>
      </c>
      <c r="D342" s="6">
        <f t="shared" si="25"/>
        <v>5.823045895483019</v>
      </c>
      <c r="E342" s="2">
        <f t="shared" si="24"/>
        <v>0.008325739062339405</v>
      </c>
    </row>
    <row r="343" spans="1:5" ht="15.75" customHeight="1">
      <c r="A343" s="4">
        <v>342</v>
      </c>
      <c r="B343" s="8">
        <v>334</v>
      </c>
      <c r="C343" s="9">
        <f t="shared" si="23"/>
        <v>1425.345332561228</v>
      </c>
      <c r="D343" s="6">
        <f t="shared" si="25"/>
        <v>5.811140992976701</v>
      </c>
      <c r="E343" s="2">
        <f t="shared" si="24"/>
        <v>0.010640003041236242</v>
      </c>
    </row>
    <row r="344" spans="1:5" ht="15.75" customHeight="1">
      <c r="A344" s="4">
        <v>343</v>
      </c>
      <c r="B344" s="8">
        <v>459</v>
      </c>
      <c r="C344" s="9">
        <f t="shared" si="23"/>
        <v>7611.908847365348</v>
      </c>
      <c r="D344" s="6">
        <f t="shared" si="25"/>
        <v>6.129050210060545</v>
      </c>
      <c r="E344" s="2">
        <f t="shared" si="24"/>
        <v>0.04612135363536565</v>
      </c>
    </row>
    <row r="345" spans="1:5" ht="15.75" customHeight="1">
      <c r="A345" s="4">
        <v>344</v>
      </c>
      <c r="B345" s="8">
        <v>338</v>
      </c>
      <c r="C345" s="9">
        <f t="shared" si="23"/>
        <v>1139.3153650349598</v>
      </c>
      <c r="D345" s="6">
        <f t="shared" si="25"/>
        <v>5.823045895483019</v>
      </c>
      <c r="E345" s="2">
        <f t="shared" si="24"/>
        <v>0.008325739062339405</v>
      </c>
    </row>
    <row r="346" spans="1:5" ht="15.75" customHeight="1">
      <c r="A346" s="4">
        <v>345</v>
      </c>
      <c r="B346" s="8">
        <v>344</v>
      </c>
      <c r="C346" s="9">
        <f t="shared" si="23"/>
        <v>770.2704137455576</v>
      </c>
      <c r="D346" s="6">
        <f t="shared" si="25"/>
        <v>5.840641657373398</v>
      </c>
      <c r="E346" s="2">
        <f t="shared" si="24"/>
        <v>0.0054242821414781425</v>
      </c>
    </row>
    <row r="347" spans="1:5" ht="15.75" customHeight="1">
      <c r="A347" s="4">
        <v>346</v>
      </c>
      <c r="B347" s="8">
        <v>459</v>
      </c>
      <c r="C347" s="9">
        <f t="shared" si="23"/>
        <v>7611.908847365348</v>
      </c>
      <c r="D347" s="6">
        <f t="shared" si="25"/>
        <v>6.129050210060545</v>
      </c>
      <c r="E347" s="2">
        <f t="shared" si="24"/>
        <v>0.04612135363536565</v>
      </c>
    </row>
    <row r="348" spans="1:5" ht="15.75" customHeight="1">
      <c r="A348" s="4">
        <v>347</v>
      </c>
      <c r="B348" s="8">
        <v>433</v>
      </c>
      <c r="C348" s="9">
        <f t="shared" si="23"/>
        <v>3751.1036362860914</v>
      </c>
      <c r="D348" s="6">
        <f t="shared" si="25"/>
        <v>6.07073772800249</v>
      </c>
      <c r="E348" s="2">
        <f t="shared" si="24"/>
        <v>0.024475458744399256</v>
      </c>
    </row>
    <row r="349" spans="1:5" ht="15.75" customHeight="1">
      <c r="A349" s="4">
        <v>348</v>
      </c>
      <c r="B349" s="8">
        <v>427</v>
      </c>
      <c r="C349" s="9">
        <f t="shared" si="23"/>
        <v>3052.148587575494</v>
      </c>
      <c r="D349" s="6">
        <f t="shared" si="25"/>
        <v>6.056784013228625</v>
      </c>
      <c r="E349" s="2">
        <f t="shared" si="24"/>
        <v>0.02030414955995713</v>
      </c>
    </row>
    <row r="350" spans="1:5" ht="15.75" customHeight="1">
      <c r="A350" s="4">
        <v>349</v>
      </c>
      <c r="B350" s="8">
        <v>439</v>
      </c>
      <c r="C350" s="9">
        <f t="shared" si="23"/>
        <v>4522.058684996689</v>
      </c>
      <c r="D350" s="6">
        <f t="shared" si="25"/>
        <v>6.0844994130751715</v>
      </c>
      <c r="E350" s="2">
        <f t="shared" si="24"/>
        <v>0.028970773371255004</v>
      </c>
    </row>
    <row r="351" spans="1:5" ht="15.75" customHeight="1">
      <c r="A351" s="4">
        <v>350</v>
      </c>
      <c r="B351" s="8">
        <v>401</v>
      </c>
      <c r="C351" s="9">
        <f t="shared" si="23"/>
        <v>855.3433764962366</v>
      </c>
      <c r="D351" s="6">
        <f t="shared" si="25"/>
        <v>5.993961427306569</v>
      </c>
      <c r="E351" s="2">
        <f t="shared" si="24"/>
        <v>0.006347315898579325</v>
      </c>
    </row>
    <row r="352" spans="1:5" ht="15.75" customHeight="1">
      <c r="A352" s="4">
        <v>351</v>
      </c>
      <c r="B352" s="8">
        <v>395</v>
      </c>
      <c r="C352" s="9">
        <f t="shared" si="23"/>
        <v>540.3883277856388</v>
      </c>
      <c r="D352" s="6">
        <f t="shared" si="25"/>
        <v>5.978885764901122</v>
      </c>
      <c r="E352" s="2">
        <f t="shared" si="24"/>
        <v>0.004172434123543188</v>
      </c>
    </row>
    <row r="353" spans="1:5" ht="15.75" customHeight="1">
      <c r="A353" s="4">
        <v>352</v>
      </c>
      <c r="B353" s="8">
        <v>395</v>
      </c>
      <c r="C353" s="9">
        <f t="shared" si="23"/>
        <v>540.3883277856388</v>
      </c>
      <c r="D353" s="6">
        <f t="shared" si="25"/>
        <v>5.978885764901122</v>
      </c>
      <c r="E353" s="2">
        <f t="shared" si="24"/>
        <v>0.004172434123543188</v>
      </c>
    </row>
    <row r="354" spans="1:5" ht="15.75" customHeight="1">
      <c r="A354" s="4">
        <v>353</v>
      </c>
      <c r="B354" s="8">
        <v>408</v>
      </c>
      <c r="C354" s="9">
        <f t="shared" si="23"/>
        <v>1313.7909333252674</v>
      </c>
      <c r="D354" s="6">
        <f t="shared" si="25"/>
        <v>6.0112671744041615</v>
      </c>
      <c r="E354" s="2">
        <f t="shared" si="24"/>
        <v>0.009404304043931496</v>
      </c>
    </row>
    <row r="355" spans="1:5" ht="15.75" customHeight="1">
      <c r="A355" s="4">
        <v>354</v>
      </c>
      <c r="B355" s="8">
        <v>344</v>
      </c>
      <c r="C355" s="9">
        <f t="shared" si="23"/>
        <v>770.2704137455576</v>
      </c>
      <c r="D355" s="6">
        <f t="shared" si="25"/>
        <v>5.840641657373398</v>
      </c>
      <c r="E355" s="2">
        <f t="shared" si="24"/>
        <v>0.0054242821414781425</v>
      </c>
    </row>
    <row r="356" spans="1:5" ht="15.75" customHeight="1">
      <c r="A356" s="4">
        <v>355</v>
      </c>
      <c r="B356" s="8">
        <v>344</v>
      </c>
      <c r="C356" s="9">
        <f t="shared" si="23"/>
        <v>770.2704137455576</v>
      </c>
      <c r="D356" s="6">
        <f t="shared" si="25"/>
        <v>5.840641657373398</v>
      </c>
      <c r="E356" s="2">
        <f t="shared" si="24"/>
        <v>0.0054242821414781425</v>
      </c>
    </row>
    <row r="357" spans="1:5" ht="15.75" customHeight="1">
      <c r="A357" s="4">
        <v>356</v>
      </c>
      <c r="B357" s="8">
        <v>338</v>
      </c>
      <c r="C357" s="9">
        <f t="shared" si="23"/>
        <v>1139.3153650349598</v>
      </c>
      <c r="D357" s="6">
        <f t="shared" si="25"/>
        <v>5.823045895483019</v>
      </c>
      <c r="E357" s="2">
        <f t="shared" si="24"/>
        <v>0.008325739062339405</v>
      </c>
    </row>
    <row r="358" spans="1:5" ht="15.75" customHeight="1">
      <c r="A358" s="4">
        <v>357</v>
      </c>
      <c r="B358" s="8">
        <v>363</v>
      </c>
      <c r="C358" s="9">
        <f t="shared" si="23"/>
        <v>76.62806799578391</v>
      </c>
      <c r="D358" s="6">
        <f t="shared" si="25"/>
        <v>5.8944028342648505</v>
      </c>
      <c r="E358" s="2">
        <f t="shared" si="24"/>
        <v>0.0003955543860760085</v>
      </c>
    </row>
    <row r="359" spans="1:5" ht="15.75" customHeight="1">
      <c r="A359" s="4">
        <v>358</v>
      </c>
      <c r="B359" s="8">
        <v>357</v>
      </c>
      <c r="C359" s="9">
        <f t="shared" si="23"/>
        <v>217.67301928518611</v>
      </c>
      <c r="D359" s="6">
        <f t="shared" si="25"/>
        <v>5.877735781779639</v>
      </c>
      <c r="E359" s="2">
        <f t="shared" si="24"/>
        <v>0.001336312008677337</v>
      </c>
    </row>
    <row r="360" spans="1:5" ht="15.75" customHeight="1">
      <c r="A360" s="4">
        <v>359</v>
      </c>
      <c r="B360" s="8">
        <v>357</v>
      </c>
      <c r="C360" s="9">
        <f t="shared" si="23"/>
        <v>217.67301928518611</v>
      </c>
      <c r="D360" s="6">
        <f t="shared" si="25"/>
        <v>5.877735781779639</v>
      </c>
      <c r="E360" s="2">
        <f t="shared" si="24"/>
        <v>0.001336312008677337</v>
      </c>
    </row>
    <row r="361" spans="1:5" ht="15.75" customHeight="1">
      <c r="A361" s="4">
        <v>360</v>
      </c>
      <c r="B361" s="8">
        <v>369</v>
      </c>
      <c r="C361" s="9">
        <f t="shared" si="23"/>
        <v>7.583116706381698</v>
      </c>
      <c r="D361" s="6">
        <f t="shared" si="25"/>
        <v>5.910796644040527</v>
      </c>
      <c r="E361" s="2">
        <f t="shared" si="24"/>
        <v>1.2213203080782874E-05</v>
      </c>
    </row>
    <row r="362" spans="1:5" ht="15.75" customHeight="1">
      <c r="A362" s="4">
        <v>361</v>
      </c>
      <c r="B362" s="8">
        <v>414</v>
      </c>
      <c r="C362" s="9">
        <f t="shared" si="23"/>
        <v>1784.7459820358652</v>
      </c>
      <c r="D362" s="6">
        <f t="shared" si="25"/>
        <v>6.025865973825314</v>
      </c>
      <c r="E362" s="2">
        <f t="shared" si="24"/>
        <v>0.012448889232084256</v>
      </c>
    </row>
    <row r="363" spans="1:5" ht="15.75" customHeight="1">
      <c r="A363" s="4">
        <v>362</v>
      </c>
      <c r="B363" s="8">
        <v>420</v>
      </c>
      <c r="C363" s="9">
        <f t="shared" si="23"/>
        <v>2327.701030746463</v>
      </c>
      <c r="D363" s="6">
        <f t="shared" si="25"/>
        <v>6.040254711277414</v>
      </c>
      <c r="E363" s="2">
        <f t="shared" si="24"/>
        <v>0.01586675997391286</v>
      </c>
    </row>
    <row r="364" spans="1:5" ht="15.75" customHeight="1">
      <c r="A364" s="4">
        <v>363</v>
      </c>
      <c r="B364" s="8">
        <v>318</v>
      </c>
      <c r="C364" s="9">
        <f t="shared" si="23"/>
        <v>2889.4652026663002</v>
      </c>
      <c r="D364" s="6">
        <f t="shared" si="25"/>
        <v>5.762051382780177</v>
      </c>
      <c r="E364" s="2">
        <f t="shared" si="24"/>
        <v>0.023177017783937662</v>
      </c>
    </row>
    <row r="365" spans="1:5" ht="15.75" customHeight="1">
      <c r="A365" s="4">
        <v>364</v>
      </c>
      <c r="B365" s="8">
        <v>318</v>
      </c>
      <c r="C365" s="9">
        <f t="shared" si="23"/>
        <v>2889.4652026663002</v>
      </c>
      <c r="D365" s="6">
        <f t="shared" si="25"/>
        <v>5.762051382780177</v>
      </c>
      <c r="E365" s="2">
        <f t="shared" si="24"/>
        <v>0.023177017783937662</v>
      </c>
    </row>
    <row r="366" spans="1:5" ht="15.75" customHeight="1">
      <c r="A366" s="4">
        <v>365</v>
      </c>
      <c r="B366" s="8">
        <v>306</v>
      </c>
      <c r="C366" s="9">
        <f t="shared" si="23"/>
        <v>4323.555105245105</v>
      </c>
      <c r="D366" s="6">
        <f t="shared" si="25"/>
        <v>5.723585101952381</v>
      </c>
      <c r="E366" s="2">
        <f t="shared" si="24"/>
        <v>0.03636888577758324</v>
      </c>
    </row>
    <row r="367" spans="1:5" ht="15.75" customHeight="1">
      <c r="A367" s="4">
        <v>366</v>
      </c>
      <c r="B367" s="8">
        <v>331</v>
      </c>
      <c r="C367" s="9">
        <f t="shared" si="23"/>
        <v>1660.867808205929</v>
      </c>
      <c r="D367" s="6">
        <f t="shared" si="25"/>
        <v>5.802118375377063</v>
      </c>
      <c r="E367" s="2">
        <f t="shared" si="24"/>
        <v>0.01258278372538746</v>
      </c>
    </row>
    <row r="368" spans="1:5" ht="15.75" customHeight="1">
      <c r="A368" s="4">
        <v>367</v>
      </c>
      <c r="B368" s="8">
        <v>344</v>
      </c>
      <c r="C368" s="9">
        <f t="shared" si="23"/>
        <v>770.2704137455576</v>
      </c>
      <c r="D368" s="6">
        <f t="shared" si="25"/>
        <v>5.840641657373398</v>
      </c>
      <c r="E368" s="2">
        <f t="shared" si="24"/>
        <v>0.0054242821414781425</v>
      </c>
    </row>
    <row r="369" spans="1:5" ht="15.75" customHeight="1">
      <c r="A369" s="4">
        <v>368</v>
      </c>
      <c r="B369" s="8">
        <v>350</v>
      </c>
      <c r="C369" s="9">
        <f t="shared" si="23"/>
        <v>473.22546245615536</v>
      </c>
      <c r="D369" s="6">
        <f t="shared" si="25"/>
        <v>5.857933154483459</v>
      </c>
      <c r="E369" s="2">
        <f t="shared" si="24"/>
        <v>0.003176249964837471</v>
      </c>
    </row>
    <row r="370" spans="1:5" ht="15.75" customHeight="1">
      <c r="A370" s="4">
        <v>369</v>
      </c>
      <c r="B370" s="8">
        <v>363</v>
      </c>
      <c r="C370" s="9">
        <f t="shared" si="23"/>
        <v>76.62806799578391</v>
      </c>
      <c r="D370" s="6">
        <f t="shared" si="25"/>
        <v>5.8944028342648505</v>
      </c>
      <c r="E370" s="2">
        <f t="shared" si="24"/>
        <v>0.0003955543860760085</v>
      </c>
    </row>
    <row r="371" spans="1:5" ht="15.75" customHeight="1">
      <c r="A371" s="4">
        <v>370</v>
      </c>
      <c r="B371" s="8">
        <v>350</v>
      </c>
      <c r="C371" s="9">
        <f t="shared" si="23"/>
        <v>473.22546245615536</v>
      </c>
      <c r="D371" s="6">
        <f t="shared" si="25"/>
        <v>5.857933154483459</v>
      </c>
      <c r="E371" s="2">
        <f t="shared" si="24"/>
        <v>0.003176249964837471</v>
      </c>
    </row>
    <row r="372" spans="1:5" ht="15.75" customHeight="1">
      <c r="A372" s="4">
        <v>371</v>
      </c>
      <c r="B372" s="8">
        <v>341</v>
      </c>
      <c r="C372" s="9">
        <f t="shared" si="23"/>
        <v>945.7928893902587</v>
      </c>
      <c r="D372" s="6">
        <f t="shared" si="25"/>
        <v>5.831882477283517</v>
      </c>
      <c r="E372" s="2">
        <f t="shared" si="24"/>
        <v>0.006791227804724576</v>
      </c>
    </row>
    <row r="373" spans="1:5" ht="15.75" customHeight="1">
      <c r="A373" s="4">
        <v>372</v>
      </c>
      <c r="B373" s="8">
        <v>338</v>
      </c>
      <c r="C373" s="9">
        <f t="shared" si="23"/>
        <v>1139.3153650349598</v>
      </c>
      <c r="D373" s="6">
        <f t="shared" si="25"/>
        <v>5.823045895483019</v>
      </c>
      <c r="E373" s="2">
        <f t="shared" si="24"/>
        <v>0.008325739062339405</v>
      </c>
    </row>
    <row r="374" spans="1:5" ht="15.75" customHeight="1">
      <c r="A374" s="4">
        <v>373</v>
      </c>
      <c r="B374" s="8">
        <v>318</v>
      </c>
      <c r="C374" s="9">
        <f t="shared" si="23"/>
        <v>2889.4652026663002</v>
      </c>
      <c r="D374" s="6">
        <f t="shared" si="25"/>
        <v>5.762051382780177</v>
      </c>
      <c r="E374" s="2">
        <f t="shared" si="24"/>
        <v>0.023177017783937662</v>
      </c>
    </row>
    <row r="375" spans="1:5" ht="15.75" customHeight="1">
      <c r="A375" s="4">
        <v>374</v>
      </c>
      <c r="B375" s="8">
        <v>325</v>
      </c>
      <c r="C375" s="9">
        <f t="shared" si="23"/>
        <v>2185.912759495331</v>
      </c>
      <c r="D375" s="6">
        <f t="shared" si="25"/>
        <v>5.783825182329737</v>
      </c>
      <c r="E375" s="2">
        <f t="shared" si="24"/>
        <v>0.017021429617604666</v>
      </c>
    </row>
    <row r="376" spans="1:5" ht="15.75" customHeight="1">
      <c r="A376" s="4">
        <v>375</v>
      </c>
      <c r="B376" s="8">
        <v>331</v>
      </c>
      <c r="C376" s="9">
        <f t="shared" si="23"/>
        <v>1660.867808205929</v>
      </c>
      <c r="D376" s="6">
        <f t="shared" si="25"/>
        <v>5.802118375377063</v>
      </c>
      <c r="E376" s="2">
        <f t="shared" si="24"/>
        <v>0.01258278372538746</v>
      </c>
    </row>
    <row r="377" spans="1:5" ht="15.75" customHeight="1">
      <c r="A377" s="4">
        <v>376</v>
      </c>
      <c r="B377" s="8">
        <v>329</v>
      </c>
      <c r="C377" s="9">
        <f t="shared" si="23"/>
        <v>1827.882791969063</v>
      </c>
      <c r="D377" s="6">
        <f t="shared" si="25"/>
        <v>5.796057750765372</v>
      </c>
      <c r="E377" s="2">
        <f t="shared" si="24"/>
        <v>0.01397919188226321</v>
      </c>
    </row>
    <row r="378" spans="1:5" ht="15.75" customHeight="1">
      <c r="A378" s="4">
        <v>377</v>
      </c>
      <c r="B378" s="8">
        <v>329</v>
      </c>
      <c r="C378" s="9">
        <f t="shared" si="23"/>
        <v>1827.882791969063</v>
      </c>
      <c r="D378" s="6">
        <f t="shared" si="25"/>
        <v>5.796057750765372</v>
      </c>
      <c r="E378" s="2">
        <f t="shared" si="24"/>
        <v>0.01397919188226321</v>
      </c>
    </row>
    <row r="379" spans="1:5" ht="15.75" customHeight="1">
      <c r="A379" s="4">
        <v>378</v>
      </c>
      <c r="B379" s="8">
        <v>321</v>
      </c>
      <c r="C379" s="9">
        <f t="shared" si="23"/>
        <v>2575.9427270215992</v>
      </c>
      <c r="D379" s="6">
        <f t="shared" si="25"/>
        <v>5.771441123130016</v>
      </c>
      <c r="E379" s="2">
        <f t="shared" si="24"/>
        <v>0.020406196854711355</v>
      </c>
    </row>
    <row r="380" spans="1:5" ht="15.75" customHeight="1">
      <c r="A380" s="4">
        <v>379</v>
      </c>
      <c r="B380" s="8">
        <v>329</v>
      </c>
      <c r="C380" s="9">
        <f t="shared" si="23"/>
        <v>1827.882791969063</v>
      </c>
      <c r="D380" s="6">
        <f t="shared" si="25"/>
        <v>5.796057750765372</v>
      </c>
      <c r="E380" s="2">
        <f t="shared" si="24"/>
        <v>0.01397919188226321</v>
      </c>
    </row>
    <row r="381" spans="1:5" ht="15.75" customHeight="1">
      <c r="A381" s="4">
        <v>380</v>
      </c>
      <c r="B381" s="8">
        <v>338</v>
      </c>
      <c r="C381" s="9">
        <f t="shared" si="23"/>
        <v>1139.3153650349598</v>
      </c>
      <c r="D381" s="6">
        <f t="shared" si="25"/>
        <v>5.823045895483019</v>
      </c>
      <c r="E381" s="2">
        <f t="shared" si="24"/>
        <v>0.008325739062339405</v>
      </c>
    </row>
    <row r="382" spans="1:5" ht="15.75" customHeight="1">
      <c r="A382" s="4">
        <v>381</v>
      </c>
      <c r="B382" s="8">
        <v>331</v>
      </c>
      <c r="C382" s="9">
        <f t="shared" si="23"/>
        <v>1660.867808205929</v>
      </c>
      <c r="D382" s="6">
        <f t="shared" si="25"/>
        <v>5.802118375377063</v>
      </c>
      <c r="E382" s="2">
        <f t="shared" si="24"/>
        <v>0.01258278372538746</v>
      </c>
    </row>
    <row r="383" spans="1:5" ht="15.75" customHeight="1">
      <c r="A383" s="4">
        <v>382</v>
      </c>
      <c r="B383" s="8">
        <v>329</v>
      </c>
      <c r="C383" s="9">
        <f t="shared" si="23"/>
        <v>1827.882791969063</v>
      </c>
      <c r="D383" s="6">
        <f t="shared" si="25"/>
        <v>5.796057750765372</v>
      </c>
      <c r="E383" s="2">
        <f t="shared" si="24"/>
        <v>0.01397919188226321</v>
      </c>
    </row>
    <row r="384" spans="1:5" ht="15.75" customHeight="1">
      <c r="A384" s="4">
        <v>383</v>
      </c>
      <c r="B384" s="8">
        <v>316</v>
      </c>
      <c r="C384" s="9">
        <f t="shared" si="23"/>
        <v>3108.4801864294345</v>
      </c>
      <c r="D384" s="6">
        <f t="shared" si="25"/>
        <v>5.755742213586912</v>
      </c>
      <c r="E384" s="2">
        <f t="shared" si="24"/>
        <v>0.02513783924343491</v>
      </c>
    </row>
    <row r="385" spans="1:5" ht="15.75" customHeight="1">
      <c r="A385" s="4">
        <v>384</v>
      </c>
      <c r="B385" s="8">
        <v>327</v>
      </c>
      <c r="C385" s="9">
        <f t="shared" si="23"/>
        <v>2002.897775732197</v>
      </c>
      <c r="D385" s="6">
        <f t="shared" si="25"/>
        <v>5.7899601708972535</v>
      </c>
      <c r="E385" s="2">
        <f t="shared" si="24"/>
        <v>0.015458250398494437</v>
      </c>
    </row>
    <row r="386" spans="1:5" ht="15.75" customHeight="1">
      <c r="A386" s="4">
        <v>385</v>
      </c>
      <c r="B386" s="8">
        <v>329</v>
      </c>
      <c r="C386" s="9">
        <f aca="true" t="shared" si="26" ref="C386:C449">+(B386-$H$5)^2</f>
        <v>1827.882791969063</v>
      </c>
      <c r="D386" s="6">
        <f t="shared" si="25"/>
        <v>5.796057750765372</v>
      </c>
      <c r="E386" s="2">
        <f aca="true" t="shared" si="27" ref="E386:E449">+(D386-$H$9)^2</f>
        <v>0.01397919188226321</v>
      </c>
    </row>
    <row r="387" spans="1:5" ht="15.75" customHeight="1">
      <c r="A387" s="4">
        <v>386</v>
      </c>
      <c r="B387" s="8">
        <v>331</v>
      </c>
      <c r="C387" s="9">
        <f t="shared" si="26"/>
        <v>1660.867808205929</v>
      </c>
      <c r="D387" s="6">
        <f aca="true" t="shared" si="28" ref="D387:D450">+LN(B387)</f>
        <v>5.802118375377063</v>
      </c>
      <c r="E387" s="2">
        <f t="shared" si="27"/>
        <v>0.01258278372538746</v>
      </c>
    </row>
    <row r="388" spans="1:5" ht="15.75" customHeight="1">
      <c r="A388" s="4">
        <v>387</v>
      </c>
      <c r="B388" s="8">
        <v>331</v>
      </c>
      <c r="C388" s="9">
        <f t="shared" si="26"/>
        <v>1660.867808205929</v>
      </c>
      <c r="D388" s="6">
        <f t="shared" si="28"/>
        <v>5.802118375377063</v>
      </c>
      <c r="E388" s="2">
        <f t="shared" si="27"/>
        <v>0.01258278372538746</v>
      </c>
    </row>
    <row r="389" spans="1:5" ht="15.75" customHeight="1">
      <c r="A389" s="4">
        <v>388</v>
      </c>
      <c r="B389" s="8">
        <v>338</v>
      </c>
      <c r="C389" s="9">
        <f t="shared" si="26"/>
        <v>1139.3153650349598</v>
      </c>
      <c r="D389" s="6">
        <f t="shared" si="28"/>
        <v>5.823045895483019</v>
      </c>
      <c r="E389" s="2">
        <f t="shared" si="27"/>
        <v>0.008325739062339405</v>
      </c>
    </row>
    <row r="390" spans="1:5" ht="15.75" customHeight="1">
      <c r="A390" s="4">
        <v>389</v>
      </c>
      <c r="B390" s="8">
        <v>331</v>
      </c>
      <c r="C390" s="9">
        <f t="shared" si="26"/>
        <v>1660.867808205929</v>
      </c>
      <c r="D390" s="6">
        <f t="shared" si="28"/>
        <v>5.802118375377063</v>
      </c>
      <c r="E390" s="2">
        <f t="shared" si="27"/>
        <v>0.01258278372538746</v>
      </c>
    </row>
    <row r="391" spans="1:5" ht="15.75" customHeight="1">
      <c r="A391" s="4">
        <v>390</v>
      </c>
      <c r="B391" s="8">
        <v>344</v>
      </c>
      <c r="C391" s="9">
        <f t="shared" si="26"/>
        <v>770.2704137455576</v>
      </c>
      <c r="D391" s="6">
        <f t="shared" si="28"/>
        <v>5.840641657373398</v>
      </c>
      <c r="E391" s="2">
        <f t="shared" si="27"/>
        <v>0.0054242821414781425</v>
      </c>
    </row>
    <row r="392" spans="1:5" ht="15.75" customHeight="1">
      <c r="A392" s="4">
        <v>391</v>
      </c>
      <c r="B392" s="8">
        <v>414</v>
      </c>
      <c r="C392" s="9">
        <f t="shared" si="26"/>
        <v>1784.7459820358652</v>
      </c>
      <c r="D392" s="6">
        <f t="shared" si="28"/>
        <v>6.025865973825314</v>
      </c>
      <c r="E392" s="2">
        <f t="shared" si="27"/>
        <v>0.012448889232084256</v>
      </c>
    </row>
    <row r="393" spans="1:5" ht="15.75" customHeight="1">
      <c r="A393" s="4">
        <v>392</v>
      </c>
      <c r="B393" s="8">
        <v>427</v>
      </c>
      <c r="C393" s="9">
        <f t="shared" si="26"/>
        <v>3052.148587575494</v>
      </c>
      <c r="D393" s="6">
        <f t="shared" si="28"/>
        <v>6.056784013228625</v>
      </c>
      <c r="E393" s="2">
        <f t="shared" si="27"/>
        <v>0.02030414955995713</v>
      </c>
    </row>
    <row r="394" spans="1:5" ht="15.75" customHeight="1">
      <c r="A394" s="4">
        <v>393</v>
      </c>
      <c r="B394" s="8">
        <v>382</v>
      </c>
      <c r="C394" s="9">
        <f t="shared" si="26"/>
        <v>104.98572224601025</v>
      </c>
      <c r="D394" s="6">
        <f t="shared" si="28"/>
        <v>5.945420608606575</v>
      </c>
      <c r="E394" s="2">
        <f t="shared" si="27"/>
        <v>0.0009690286629403118</v>
      </c>
    </row>
    <row r="395" spans="1:5" ht="15.75" customHeight="1">
      <c r="A395" s="4">
        <v>394</v>
      </c>
      <c r="B395" s="8">
        <v>376</v>
      </c>
      <c r="C395" s="9">
        <f t="shared" si="26"/>
        <v>18.030673535412458</v>
      </c>
      <c r="D395" s="6">
        <f t="shared" si="28"/>
        <v>5.929589143389895</v>
      </c>
      <c r="E395" s="2">
        <f t="shared" si="27"/>
        <v>0.00023402146118934634</v>
      </c>
    </row>
    <row r="396" spans="1:5" ht="15.75" customHeight="1">
      <c r="A396" s="4">
        <v>395</v>
      </c>
      <c r="B396" s="8">
        <v>325</v>
      </c>
      <c r="C396" s="9">
        <f t="shared" si="26"/>
        <v>2185.912759495331</v>
      </c>
      <c r="D396" s="6">
        <f t="shared" si="28"/>
        <v>5.783825182329737</v>
      </c>
      <c r="E396" s="2">
        <f t="shared" si="27"/>
        <v>0.017021429617604666</v>
      </c>
    </row>
    <row r="397" spans="1:5" ht="15.75" customHeight="1">
      <c r="A397" s="4">
        <v>396</v>
      </c>
      <c r="B397" s="8">
        <v>331</v>
      </c>
      <c r="C397" s="9">
        <f t="shared" si="26"/>
        <v>1660.867808205929</v>
      </c>
      <c r="D397" s="6">
        <f t="shared" si="28"/>
        <v>5.802118375377063</v>
      </c>
      <c r="E397" s="2">
        <f t="shared" si="27"/>
        <v>0.01258278372538746</v>
      </c>
    </row>
    <row r="398" spans="1:5" ht="15.75" customHeight="1">
      <c r="A398" s="4">
        <v>397</v>
      </c>
      <c r="B398" s="8">
        <v>433</v>
      </c>
      <c r="C398" s="9">
        <f t="shared" si="26"/>
        <v>3751.1036362860914</v>
      </c>
      <c r="D398" s="6">
        <f t="shared" si="28"/>
        <v>6.07073772800249</v>
      </c>
      <c r="E398" s="2">
        <f t="shared" si="27"/>
        <v>0.024475458744399256</v>
      </c>
    </row>
    <row r="399" spans="1:5" ht="15.75" customHeight="1">
      <c r="A399" s="4">
        <v>398</v>
      </c>
      <c r="B399" s="8">
        <v>439</v>
      </c>
      <c r="C399" s="9">
        <f t="shared" si="26"/>
        <v>4522.058684996689</v>
      </c>
      <c r="D399" s="6">
        <f t="shared" si="28"/>
        <v>6.0844994130751715</v>
      </c>
      <c r="E399" s="2">
        <f t="shared" si="27"/>
        <v>0.028970773371255004</v>
      </c>
    </row>
    <row r="400" spans="1:5" ht="15.75" customHeight="1">
      <c r="A400" s="4">
        <v>399</v>
      </c>
      <c r="B400" s="8">
        <v>376</v>
      </c>
      <c r="C400" s="9">
        <f t="shared" si="26"/>
        <v>18.030673535412458</v>
      </c>
      <c r="D400" s="6">
        <f t="shared" si="28"/>
        <v>5.929589143389895</v>
      </c>
      <c r="E400" s="2">
        <f t="shared" si="27"/>
        <v>0.00023402146118934634</v>
      </c>
    </row>
    <row r="401" spans="1:5" ht="15.75" customHeight="1">
      <c r="A401" s="4">
        <v>400</v>
      </c>
      <c r="B401" s="8">
        <v>389</v>
      </c>
      <c r="C401" s="9">
        <f t="shared" si="26"/>
        <v>297.433279075041</v>
      </c>
      <c r="D401" s="6">
        <f t="shared" si="28"/>
        <v>5.963579343618446</v>
      </c>
      <c r="E401" s="2">
        <f t="shared" si="27"/>
        <v>0.0024293030240446017</v>
      </c>
    </row>
    <row r="402" spans="1:5" ht="15.75" customHeight="1">
      <c r="A402" s="4">
        <v>401</v>
      </c>
      <c r="B402" s="8">
        <v>357</v>
      </c>
      <c r="C402" s="9">
        <f t="shared" si="26"/>
        <v>217.67301928518611</v>
      </c>
      <c r="D402" s="6">
        <f t="shared" si="28"/>
        <v>5.877735781779639</v>
      </c>
      <c r="E402" s="2">
        <f t="shared" si="27"/>
        <v>0.001336312008677337</v>
      </c>
    </row>
    <row r="403" spans="1:5" ht="15.75" customHeight="1">
      <c r="A403" s="4">
        <v>402</v>
      </c>
      <c r="B403" s="8">
        <v>344</v>
      </c>
      <c r="C403" s="9">
        <f t="shared" si="26"/>
        <v>770.2704137455576</v>
      </c>
      <c r="D403" s="6">
        <f t="shared" si="28"/>
        <v>5.840641657373398</v>
      </c>
      <c r="E403" s="2">
        <f t="shared" si="27"/>
        <v>0.0054242821414781425</v>
      </c>
    </row>
    <row r="404" spans="1:5" ht="15.75" customHeight="1">
      <c r="A404" s="4">
        <v>403</v>
      </c>
      <c r="B404" s="8">
        <v>363</v>
      </c>
      <c r="C404" s="9">
        <f t="shared" si="26"/>
        <v>76.62806799578391</v>
      </c>
      <c r="D404" s="6">
        <f t="shared" si="28"/>
        <v>5.8944028342648505</v>
      </c>
      <c r="E404" s="2">
        <f t="shared" si="27"/>
        <v>0.0003955543860760085</v>
      </c>
    </row>
    <row r="405" spans="1:5" ht="15.75" customHeight="1">
      <c r="A405" s="4">
        <v>404</v>
      </c>
      <c r="B405" s="8">
        <v>357</v>
      </c>
      <c r="C405" s="9">
        <f t="shared" si="26"/>
        <v>217.67301928518611</v>
      </c>
      <c r="D405" s="6">
        <f t="shared" si="28"/>
        <v>5.877735781779639</v>
      </c>
      <c r="E405" s="2">
        <f t="shared" si="27"/>
        <v>0.001336312008677337</v>
      </c>
    </row>
    <row r="406" spans="1:5" ht="15.75" customHeight="1">
      <c r="A406" s="4">
        <v>405</v>
      </c>
      <c r="B406" s="8">
        <v>357</v>
      </c>
      <c r="C406" s="9">
        <f t="shared" si="26"/>
        <v>217.67301928518611</v>
      </c>
      <c r="D406" s="6">
        <f t="shared" si="28"/>
        <v>5.877735781779639</v>
      </c>
      <c r="E406" s="2">
        <f t="shared" si="27"/>
        <v>0.001336312008677337</v>
      </c>
    </row>
    <row r="407" spans="1:5" ht="15.75" customHeight="1">
      <c r="A407" s="4">
        <v>406</v>
      </c>
      <c r="B407" s="8">
        <v>350</v>
      </c>
      <c r="C407" s="9">
        <f t="shared" si="26"/>
        <v>473.22546245615536</v>
      </c>
      <c r="D407" s="6">
        <f t="shared" si="28"/>
        <v>5.857933154483459</v>
      </c>
      <c r="E407" s="2">
        <f t="shared" si="27"/>
        <v>0.003176249964837471</v>
      </c>
    </row>
    <row r="408" spans="1:5" ht="15.75" customHeight="1">
      <c r="A408" s="4">
        <v>407</v>
      </c>
      <c r="B408" s="8">
        <v>357</v>
      </c>
      <c r="C408" s="9">
        <f t="shared" si="26"/>
        <v>217.67301928518611</v>
      </c>
      <c r="D408" s="6">
        <f t="shared" si="28"/>
        <v>5.877735781779639</v>
      </c>
      <c r="E408" s="2">
        <f t="shared" si="27"/>
        <v>0.001336312008677337</v>
      </c>
    </row>
    <row r="409" spans="1:5" ht="15.75" customHeight="1">
      <c r="A409" s="4">
        <v>408</v>
      </c>
      <c r="B409" s="8">
        <v>357</v>
      </c>
      <c r="C409" s="9">
        <f t="shared" si="26"/>
        <v>217.67301928518611</v>
      </c>
      <c r="D409" s="6">
        <f t="shared" si="28"/>
        <v>5.877735781779639</v>
      </c>
      <c r="E409" s="2">
        <f t="shared" si="27"/>
        <v>0.001336312008677337</v>
      </c>
    </row>
    <row r="410" spans="1:5" ht="15.75" customHeight="1">
      <c r="A410" s="4">
        <v>409</v>
      </c>
      <c r="B410" s="8">
        <v>357</v>
      </c>
      <c r="C410" s="9">
        <f t="shared" si="26"/>
        <v>217.67301928518611</v>
      </c>
      <c r="D410" s="6">
        <f t="shared" si="28"/>
        <v>5.877735781779639</v>
      </c>
      <c r="E410" s="2">
        <f t="shared" si="27"/>
        <v>0.001336312008677337</v>
      </c>
    </row>
    <row r="411" spans="1:5" ht="15.75" customHeight="1">
      <c r="A411" s="4">
        <v>410</v>
      </c>
      <c r="B411" s="8">
        <v>350</v>
      </c>
      <c r="C411" s="9">
        <f t="shared" si="26"/>
        <v>473.22546245615536</v>
      </c>
      <c r="D411" s="6">
        <f t="shared" si="28"/>
        <v>5.857933154483459</v>
      </c>
      <c r="E411" s="2">
        <f t="shared" si="27"/>
        <v>0.003176249964837471</v>
      </c>
    </row>
    <row r="412" spans="1:5" ht="15.75" customHeight="1">
      <c r="A412" s="4">
        <v>411</v>
      </c>
      <c r="B412" s="8">
        <v>350</v>
      </c>
      <c r="C412" s="9">
        <f t="shared" si="26"/>
        <v>473.22546245615536</v>
      </c>
      <c r="D412" s="6">
        <f t="shared" si="28"/>
        <v>5.857933154483459</v>
      </c>
      <c r="E412" s="2">
        <f t="shared" si="27"/>
        <v>0.003176249964837471</v>
      </c>
    </row>
    <row r="413" spans="1:5" ht="15.75" customHeight="1">
      <c r="A413" s="4">
        <v>412</v>
      </c>
      <c r="B413" s="8">
        <v>357</v>
      </c>
      <c r="C413" s="9">
        <f t="shared" si="26"/>
        <v>217.67301928518611</v>
      </c>
      <c r="D413" s="6">
        <f t="shared" si="28"/>
        <v>5.877735781779639</v>
      </c>
      <c r="E413" s="2">
        <f t="shared" si="27"/>
        <v>0.001336312008677337</v>
      </c>
    </row>
    <row r="414" spans="1:5" ht="15.75" customHeight="1">
      <c r="A414" s="4">
        <v>413</v>
      </c>
      <c r="B414" s="8">
        <v>357</v>
      </c>
      <c r="C414" s="9">
        <f t="shared" si="26"/>
        <v>217.67301928518611</v>
      </c>
      <c r="D414" s="6">
        <f t="shared" si="28"/>
        <v>5.877735781779639</v>
      </c>
      <c r="E414" s="2">
        <f t="shared" si="27"/>
        <v>0.001336312008677337</v>
      </c>
    </row>
    <row r="415" spans="1:5" ht="15.75" customHeight="1">
      <c r="A415" s="4">
        <v>414</v>
      </c>
      <c r="B415" s="8">
        <v>357</v>
      </c>
      <c r="C415" s="9">
        <f t="shared" si="26"/>
        <v>217.67301928518611</v>
      </c>
      <c r="D415" s="6">
        <f t="shared" si="28"/>
        <v>5.877735781779639</v>
      </c>
      <c r="E415" s="2">
        <f t="shared" si="27"/>
        <v>0.001336312008677337</v>
      </c>
    </row>
    <row r="416" spans="1:5" ht="15.75" customHeight="1">
      <c r="A416" s="4">
        <v>415</v>
      </c>
      <c r="B416" s="8">
        <v>433</v>
      </c>
      <c r="C416" s="9">
        <f t="shared" si="26"/>
        <v>3751.1036362860914</v>
      </c>
      <c r="D416" s="6">
        <f t="shared" si="28"/>
        <v>6.07073772800249</v>
      </c>
      <c r="E416" s="2">
        <f t="shared" si="27"/>
        <v>0.024475458744399256</v>
      </c>
    </row>
    <row r="417" spans="1:5" ht="15.75" customHeight="1">
      <c r="A417" s="4">
        <v>416</v>
      </c>
      <c r="B417" s="8">
        <v>439</v>
      </c>
      <c r="C417" s="9">
        <f t="shared" si="26"/>
        <v>4522.058684996689</v>
      </c>
      <c r="D417" s="6">
        <f t="shared" si="28"/>
        <v>6.0844994130751715</v>
      </c>
      <c r="E417" s="2">
        <f t="shared" si="27"/>
        <v>0.028970773371255004</v>
      </c>
    </row>
    <row r="418" spans="1:5" ht="15.75" customHeight="1">
      <c r="A418" s="4">
        <v>417</v>
      </c>
      <c r="B418" s="8">
        <v>420</v>
      </c>
      <c r="C418" s="9">
        <f t="shared" si="26"/>
        <v>2327.701030746463</v>
      </c>
      <c r="D418" s="6">
        <f t="shared" si="28"/>
        <v>6.040254711277414</v>
      </c>
      <c r="E418" s="2">
        <f t="shared" si="27"/>
        <v>0.01586675997391286</v>
      </c>
    </row>
    <row r="419" spans="1:5" ht="15.75" customHeight="1">
      <c r="A419" s="4">
        <v>418</v>
      </c>
      <c r="B419" s="8">
        <v>459</v>
      </c>
      <c r="C419" s="9">
        <f t="shared" si="26"/>
        <v>7611.908847365348</v>
      </c>
      <c r="D419" s="6">
        <f t="shared" si="28"/>
        <v>6.129050210060545</v>
      </c>
      <c r="E419" s="2">
        <f t="shared" si="27"/>
        <v>0.04612135363536565</v>
      </c>
    </row>
    <row r="420" spans="1:5" ht="15.75" customHeight="1">
      <c r="A420" s="4">
        <v>419</v>
      </c>
      <c r="B420" s="8">
        <v>395</v>
      </c>
      <c r="C420" s="9">
        <f t="shared" si="26"/>
        <v>540.3883277856388</v>
      </c>
      <c r="D420" s="6">
        <f t="shared" si="28"/>
        <v>5.978885764901122</v>
      </c>
      <c r="E420" s="2">
        <f t="shared" si="27"/>
        <v>0.004172434123543188</v>
      </c>
    </row>
    <row r="421" spans="1:5" ht="15.75" customHeight="1">
      <c r="A421" s="4">
        <v>420</v>
      </c>
      <c r="B421" s="8">
        <v>439</v>
      </c>
      <c r="C421" s="9">
        <f t="shared" si="26"/>
        <v>4522.058684996689</v>
      </c>
      <c r="D421" s="6">
        <f t="shared" si="28"/>
        <v>6.0844994130751715</v>
      </c>
      <c r="E421" s="2">
        <f t="shared" si="27"/>
        <v>0.028970773371255004</v>
      </c>
    </row>
    <row r="422" spans="1:5" ht="15.75" customHeight="1">
      <c r="A422" s="4">
        <v>421</v>
      </c>
      <c r="B422" s="8">
        <v>408</v>
      </c>
      <c r="C422" s="9">
        <f t="shared" si="26"/>
        <v>1313.7909333252674</v>
      </c>
      <c r="D422" s="6">
        <f t="shared" si="28"/>
        <v>6.0112671744041615</v>
      </c>
      <c r="E422" s="2">
        <f t="shared" si="27"/>
        <v>0.009404304043931496</v>
      </c>
    </row>
    <row r="423" spans="1:5" ht="15.75" customHeight="1">
      <c r="A423" s="4">
        <v>422</v>
      </c>
      <c r="B423" s="8">
        <v>439</v>
      </c>
      <c r="C423" s="9">
        <f t="shared" si="26"/>
        <v>4522.058684996689</v>
      </c>
      <c r="D423" s="6">
        <f t="shared" si="28"/>
        <v>6.0844994130751715</v>
      </c>
      <c r="E423" s="2">
        <f t="shared" si="27"/>
        <v>0.028970773371255004</v>
      </c>
    </row>
    <row r="424" spans="1:5" ht="15.75" customHeight="1">
      <c r="A424" s="4">
        <v>423</v>
      </c>
      <c r="B424" s="8">
        <v>427</v>
      </c>
      <c r="C424" s="9">
        <f t="shared" si="26"/>
        <v>3052.148587575494</v>
      </c>
      <c r="D424" s="6">
        <f t="shared" si="28"/>
        <v>6.056784013228625</v>
      </c>
      <c r="E424" s="2">
        <f t="shared" si="27"/>
        <v>0.02030414955995713</v>
      </c>
    </row>
    <row r="425" spans="1:5" ht="15.75" customHeight="1">
      <c r="A425" s="4">
        <v>424</v>
      </c>
      <c r="B425" s="8">
        <v>420</v>
      </c>
      <c r="C425" s="9">
        <f t="shared" si="26"/>
        <v>2327.701030746463</v>
      </c>
      <c r="D425" s="6">
        <f t="shared" si="28"/>
        <v>6.040254711277414</v>
      </c>
      <c r="E425" s="2">
        <f t="shared" si="27"/>
        <v>0.01586675997391286</v>
      </c>
    </row>
    <row r="426" spans="1:5" ht="15.75" customHeight="1">
      <c r="A426" s="4">
        <v>425</v>
      </c>
      <c r="B426" s="8">
        <v>427</v>
      </c>
      <c r="C426" s="9">
        <f t="shared" si="26"/>
        <v>3052.148587575494</v>
      </c>
      <c r="D426" s="6">
        <f t="shared" si="28"/>
        <v>6.056784013228625</v>
      </c>
      <c r="E426" s="2">
        <f t="shared" si="27"/>
        <v>0.02030414955995713</v>
      </c>
    </row>
    <row r="427" spans="1:5" ht="15.75" customHeight="1">
      <c r="A427" s="4">
        <v>426</v>
      </c>
      <c r="B427" s="8">
        <v>446</v>
      </c>
      <c r="C427" s="9">
        <f t="shared" si="26"/>
        <v>5512.50624182572</v>
      </c>
      <c r="D427" s="6">
        <f t="shared" si="28"/>
        <v>6.100318952020064</v>
      </c>
      <c r="E427" s="2">
        <f t="shared" si="27"/>
        <v>0.03460625629254098</v>
      </c>
    </row>
    <row r="428" spans="1:5" ht="15.75" customHeight="1">
      <c r="A428" s="4">
        <v>427</v>
      </c>
      <c r="B428" s="8">
        <v>446</v>
      </c>
      <c r="C428" s="9">
        <f t="shared" si="26"/>
        <v>5512.50624182572</v>
      </c>
      <c r="D428" s="6">
        <f t="shared" si="28"/>
        <v>6.100318952020064</v>
      </c>
      <c r="E428" s="2">
        <f t="shared" si="27"/>
        <v>0.03460625629254098</v>
      </c>
    </row>
    <row r="429" spans="1:5" ht="15.75" customHeight="1">
      <c r="A429" s="4">
        <v>428</v>
      </c>
      <c r="B429" s="8">
        <v>420</v>
      </c>
      <c r="C429" s="9">
        <f t="shared" si="26"/>
        <v>2327.701030746463</v>
      </c>
      <c r="D429" s="6">
        <f t="shared" si="28"/>
        <v>6.040254711277414</v>
      </c>
      <c r="E429" s="2">
        <f t="shared" si="27"/>
        <v>0.01586675997391286</v>
      </c>
    </row>
    <row r="430" spans="1:5" ht="15.75" customHeight="1">
      <c r="A430" s="4">
        <v>429</v>
      </c>
      <c r="B430" s="8">
        <v>452</v>
      </c>
      <c r="C430" s="9">
        <f t="shared" si="26"/>
        <v>6439.461290536317</v>
      </c>
      <c r="D430" s="6">
        <f t="shared" si="28"/>
        <v>6.113682179832232</v>
      </c>
      <c r="E430" s="2">
        <f t="shared" si="27"/>
        <v>0.039756689708148</v>
      </c>
    </row>
    <row r="431" spans="1:5" ht="15.75" customHeight="1">
      <c r="A431" s="4">
        <v>430</v>
      </c>
      <c r="B431" s="8">
        <v>446</v>
      </c>
      <c r="C431" s="9">
        <f t="shared" si="26"/>
        <v>5512.50624182572</v>
      </c>
      <c r="D431" s="6">
        <f t="shared" si="28"/>
        <v>6.100318952020064</v>
      </c>
      <c r="E431" s="2">
        <f t="shared" si="27"/>
        <v>0.03460625629254098</v>
      </c>
    </row>
    <row r="432" spans="1:5" ht="15.75" customHeight="1">
      <c r="A432" s="4">
        <v>431</v>
      </c>
      <c r="B432" s="8">
        <v>344</v>
      </c>
      <c r="C432" s="9">
        <f t="shared" si="26"/>
        <v>770.2704137455576</v>
      </c>
      <c r="D432" s="6">
        <f t="shared" si="28"/>
        <v>5.840641657373398</v>
      </c>
      <c r="E432" s="2">
        <f t="shared" si="27"/>
        <v>0.0054242821414781425</v>
      </c>
    </row>
    <row r="433" spans="1:5" ht="15.75" customHeight="1">
      <c r="A433" s="4">
        <v>432</v>
      </c>
      <c r="B433" s="8">
        <v>344</v>
      </c>
      <c r="C433" s="9">
        <f t="shared" si="26"/>
        <v>770.2704137455576</v>
      </c>
      <c r="D433" s="6">
        <f t="shared" si="28"/>
        <v>5.840641657373398</v>
      </c>
      <c r="E433" s="2">
        <f t="shared" si="27"/>
        <v>0.0054242821414781425</v>
      </c>
    </row>
    <row r="434" spans="1:5" ht="15.75" customHeight="1">
      <c r="A434" s="4">
        <v>433</v>
      </c>
      <c r="B434" s="8">
        <v>338</v>
      </c>
      <c r="C434" s="9">
        <f t="shared" si="26"/>
        <v>1139.3153650349598</v>
      </c>
      <c r="D434" s="6">
        <f t="shared" si="28"/>
        <v>5.823045895483019</v>
      </c>
      <c r="E434" s="2">
        <f t="shared" si="27"/>
        <v>0.008325739062339405</v>
      </c>
    </row>
    <row r="435" spans="1:5" ht="15.75" customHeight="1">
      <c r="A435" s="4">
        <v>434</v>
      </c>
      <c r="B435" s="8">
        <v>331</v>
      </c>
      <c r="C435" s="9">
        <f t="shared" si="26"/>
        <v>1660.867808205929</v>
      </c>
      <c r="D435" s="6">
        <f t="shared" si="28"/>
        <v>5.802118375377063</v>
      </c>
      <c r="E435" s="2">
        <f t="shared" si="27"/>
        <v>0.01258278372538746</v>
      </c>
    </row>
    <row r="436" spans="1:5" ht="15.75" customHeight="1">
      <c r="A436" s="4">
        <v>435</v>
      </c>
      <c r="B436" s="8">
        <v>446</v>
      </c>
      <c r="C436" s="9">
        <f t="shared" si="26"/>
        <v>5512.50624182572</v>
      </c>
      <c r="D436" s="6">
        <f t="shared" si="28"/>
        <v>6.100318952020064</v>
      </c>
      <c r="E436" s="2">
        <f t="shared" si="27"/>
        <v>0.03460625629254098</v>
      </c>
    </row>
    <row r="437" spans="1:5" ht="15.75" customHeight="1">
      <c r="A437" s="4">
        <v>436</v>
      </c>
      <c r="B437" s="8">
        <v>382</v>
      </c>
      <c r="C437" s="9">
        <f t="shared" si="26"/>
        <v>104.98572224601025</v>
      </c>
      <c r="D437" s="6">
        <f t="shared" si="28"/>
        <v>5.945420608606575</v>
      </c>
      <c r="E437" s="2">
        <f t="shared" si="27"/>
        <v>0.0009690286629403118</v>
      </c>
    </row>
    <row r="438" spans="1:5" ht="15.75" customHeight="1">
      <c r="A438" s="4">
        <v>437</v>
      </c>
      <c r="B438" s="8">
        <v>446</v>
      </c>
      <c r="C438" s="9">
        <f t="shared" si="26"/>
        <v>5512.50624182572</v>
      </c>
      <c r="D438" s="6">
        <f t="shared" si="28"/>
        <v>6.100318952020064</v>
      </c>
      <c r="E438" s="2">
        <f t="shared" si="27"/>
        <v>0.03460625629254098</v>
      </c>
    </row>
    <row r="439" spans="1:5" ht="15.75" customHeight="1">
      <c r="A439" s="4">
        <v>438</v>
      </c>
      <c r="B439" s="8">
        <v>357</v>
      </c>
      <c r="C439" s="9">
        <f t="shared" si="26"/>
        <v>217.67301928518611</v>
      </c>
      <c r="D439" s="6">
        <f t="shared" si="28"/>
        <v>5.877735781779639</v>
      </c>
      <c r="E439" s="2">
        <f t="shared" si="27"/>
        <v>0.001336312008677337</v>
      </c>
    </row>
    <row r="440" spans="1:5" ht="15.75" customHeight="1">
      <c r="A440" s="4">
        <v>439</v>
      </c>
      <c r="B440" s="8">
        <v>401</v>
      </c>
      <c r="C440" s="9">
        <f t="shared" si="26"/>
        <v>855.3433764962366</v>
      </c>
      <c r="D440" s="6">
        <f t="shared" si="28"/>
        <v>5.993961427306569</v>
      </c>
      <c r="E440" s="2">
        <f t="shared" si="27"/>
        <v>0.006347315898579325</v>
      </c>
    </row>
    <row r="441" spans="1:5" ht="15.75" customHeight="1">
      <c r="A441" s="4">
        <v>440</v>
      </c>
      <c r="B441" s="8">
        <v>433</v>
      </c>
      <c r="C441" s="9">
        <f t="shared" si="26"/>
        <v>3751.1036362860914</v>
      </c>
      <c r="D441" s="6">
        <f t="shared" si="28"/>
        <v>6.07073772800249</v>
      </c>
      <c r="E441" s="2">
        <f t="shared" si="27"/>
        <v>0.024475458744399256</v>
      </c>
    </row>
    <row r="442" spans="1:5" ht="15.75" customHeight="1">
      <c r="A442" s="4">
        <v>441</v>
      </c>
      <c r="B442" s="8">
        <v>408</v>
      </c>
      <c r="C442" s="9">
        <f t="shared" si="26"/>
        <v>1313.7909333252674</v>
      </c>
      <c r="D442" s="6">
        <f t="shared" si="28"/>
        <v>6.0112671744041615</v>
      </c>
      <c r="E442" s="2">
        <f t="shared" si="27"/>
        <v>0.009404304043931496</v>
      </c>
    </row>
    <row r="443" spans="1:5" ht="15.75" customHeight="1">
      <c r="A443" s="4">
        <v>442</v>
      </c>
      <c r="B443" s="8">
        <v>389</v>
      </c>
      <c r="C443" s="9">
        <f t="shared" si="26"/>
        <v>297.433279075041</v>
      </c>
      <c r="D443" s="6">
        <f t="shared" si="28"/>
        <v>5.963579343618446</v>
      </c>
      <c r="E443" s="2">
        <f t="shared" si="27"/>
        <v>0.0024293030240446017</v>
      </c>
    </row>
    <row r="444" spans="1:5" ht="15.75" customHeight="1">
      <c r="A444" s="4">
        <v>443</v>
      </c>
      <c r="B444" s="8">
        <v>408</v>
      </c>
      <c r="C444" s="9">
        <f t="shared" si="26"/>
        <v>1313.7909333252674</v>
      </c>
      <c r="D444" s="6">
        <f t="shared" si="28"/>
        <v>6.0112671744041615</v>
      </c>
      <c r="E444" s="2">
        <f t="shared" si="27"/>
        <v>0.009404304043931496</v>
      </c>
    </row>
    <row r="445" spans="1:5" ht="15.75" customHeight="1">
      <c r="A445" s="4">
        <v>444</v>
      </c>
      <c r="B445" s="8">
        <v>427</v>
      </c>
      <c r="C445" s="9">
        <f t="shared" si="26"/>
        <v>3052.148587575494</v>
      </c>
      <c r="D445" s="6">
        <f t="shared" si="28"/>
        <v>6.056784013228625</v>
      </c>
      <c r="E445" s="2">
        <f t="shared" si="27"/>
        <v>0.02030414955995713</v>
      </c>
    </row>
    <row r="446" spans="1:5" ht="15.75" customHeight="1">
      <c r="A446" s="4">
        <v>445</v>
      </c>
      <c r="B446" s="8">
        <v>414</v>
      </c>
      <c r="C446" s="9">
        <f t="shared" si="26"/>
        <v>1784.7459820358652</v>
      </c>
      <c r="D446" s="6">
        <f t="shared" si="28"/>
        <v>6.025865973825314</v>
      </c>
      <c r="E446" s="2">
        <f t="shared" si="27"/>
        <v>0.012448889232084256</v>
      </c>
    </row>
    <row r="447" spans="1:5" ht="15.75" customHeight="1">
      <c r="A447" s="4">
        <v>446</v>
      </c>
      <c r="B447" s="8">
        <v>395</v>
      </c>
      <c r="C447" s="9">
        <f t="shared" si="26"/>
        <v>540.3883277856388</v>
      </c>
      <c r="D447" s="6">
        <f t="shared" si="28"/>
        <v>5.978885764901122</v>
      </c>
      <c r="E447" s="2">
        <f t="shared" si="27"/>
        <v>0.004172434123543188</v>
      </c>
    </row>
    <row r="448" spans="1:5" ht="15.75" customHeight="1">
      <c r="A448" s="4">
        <v>447</v>
      </c>
      <c r="B448" s="8">
        <v>452</v>
      </c>
      <c r="C448" s="9">
        <f t="shared" si="26"/>
        <v>6439.461290536317</v>
      </c>
      <c r="D448" s="6">
        <f t="shared" si="28"/>
        <v>6.113682179832232</v>
      </c>
      <c r="E448" s="2">
        <f t="shared" si="27"/>
        <v>0.039756689708148</v>
      </c>
    </row>
    <row r="449" spans="1:5" ht="15.75" customHeight="1">
      <c r="A449" s="4">
        <v>448</v>
      </c>
      <c r="B449" s="8">
        <v>446</v>
      </c>
      <c r="C449" s="9">
        <f t="shared" si="26"/>
        <v>5512.50624182572</v>
      </c>
      <c r="D449" s="6">
        <f t="shared" si="28"/>
        <v>6.100318952020064</v>
      </c>
      <c r="E449" s="2">
        <f t="shared" si="27"/>
        <v>0.03460625629254098</v>
      </c>
    </row>
    <row r="450" spans="1:5" ht="15.75" customHeight="1">
      <c r="A450" s="4">
        <v>449</v>
      </c>
      <c r="B450" s="8">
        <v>344</v>
      </c>
      <c r="C450" s="9">
        <f aca="true" t="shared" si="29" ref="C450:C513">+(B450-$H$5)^2</f>
        <v>770.2704137455576</v>
      </c>
      <c r="D450" s="6">
        <f t="shared" si="28"/>
        <v>5.840641657373398</v>
      </c>
      <c r="E450" s="2">
        <f aca="true" t="shared" si="30" ref="E450:E513">+(D450-$H$9)^2</f>
        <v>0.0054242821414781425</v>
      </c>
    </row>
    <row r="451" spans="1:5" ht="15.75" customHeight="1">
      <c r="A451" s="4">
        <v>450</v>
      </c>
      <c r="B451" s="8">
        <v>344</v>
      </c>
      <c r="C451" s="9">
        <f t="shared" si="29"/>
        <v>770.2704137455576</v>
      </c>
      <c r="D451" s="6">
        <f aca="true" t="shared" si="31" ref="D451:D514">+LN(B451)</f>
        <v>5.840641657373398</v>
      </c>
      <c r="E451" s="2">
        <f t="shared" si="30"/>
        <v>0.0054242821414781425</v>
      </c>
    </row>
    <row r="452" spans="1:5" ht="15.75" customHeight="1">
      <c r="A452" s="4">
        <v>451</v>
      </c>
      <c r="B452" s="8">
        <v>331</v>
      </c>
      <c r="C452" s="9">
        <f t="shared" si="29"/>
        <v>1660.867808205929</v>
      </c>
      <c r="D452" s="6">
        <f t="shared" si="31"/>
        <v>5.802118375377063</v>
      </c>
      <c r="E452" s="2">
        <f t="shared" si="30"/>
        <v>0.01258278372538746</v>
      </c>
    </row>
    <row r="453" spans="1:5" ht="15.75" customHeight="1">
      <c r="A453" s="4">
        <v>452</v>
      </c>
      <c r="B453" s="8">
        <v>331</v>
      </c>
      <c r="C453" s="9">
        <f t="shared" si="29"/>
        <v>1660.867808205929</v>
      </c>
      <c r="D453" s="6">
        <f t="shared" si="31"/>
        <v>5.802118375377063</v>
      </c>
      <c r="E453" s="2">
        <f t="shared" si="30"/>
        <v>0.01258278372538746</v>
      </c>
    </row>
    <row r="454" spans="1:5" ht="15.75" customHeight="1">
      <c r="A454" s="4">
        <v>453</v>
      </c>
      <c r="B454" s="8">
        <v>344</v>
      </c>
      <c r="C454" s="9">
        <f t="shared" si="29"/>
        <v>770.2704137455576</v>
      </c>
      <c r="D454" s="6">
        <f t="shared" si="31"/>
        <v>5.840641657373398</v>
      </c>
      <c r="E454" s="2">
        <f t="shared" si="30"/>
        <v>0.0054242821414781425</v>
      </c>
    </row>
    <row r="455" spans="1:5" ht="15.75" customHeight="1">
      <c r="A455" s="4">
        <v>454</v>
      </c>
      <c r="B455" s="8">
        <v>338</v>
      </c>
      <c r="C455" s="9">
        <f t="shared" si="29"/>
        <v>1139.3153650349598</v>
      </c>
      <c r="D455" s="6">
        <f t="shared" si="31"/>
        <v>5.823045895483019</v>
      </c>
      <c r="E455" s="2">
        <f t="shared" si="30"/>
        <v>0.008325739062339405</v>
      </c>
    </row>
    <row r="456" spans="1:5" ht="15.75" customHeight="1">
      <c r="A456" s="4">
        <v>455</v>
      </c>
      <c r="B456" s="8">
        <v>344</v>
      </c>
      <c r="C456" s="9">
        <f t="shared" si="29"/>
        <v>770.2704137455576</v>
      </c>
      <c r="D456" s="6">
        <f t="shared" si="31"/>
        <v>5.840641657373398</v>
      </c>
      <c r="E456" s="2">
        <f t="shared" si="30"/>
        <v>0.0054242821414781425</v>
      </c>
    </row>
    <row r="457" spans="1:5" ht="15.75" customHeight="1">
      <c r="A457" s="4">
        <v>456</v>
      </c>
      <c r="B457" s="8">
        <v>344</v>
      </c>
      <c r="C457" s="9">
        <f t="shared" si="29"/>
        <v>770.2704137455576</v>
      </c>
      <c r="D457" s="6">
        <f t="shared" si="31"/>
        <v>5.840641657373398</v>
      </c>
      <c r="E457" s="2">
        <f t="shared" si="30"/>
        <v>0.0054242821414781425</v>
      </c>
    </row>
    <row r="458" spans="1:5" ht="15.75" customHeight="1">
      <c r="A458" s="4">
        <v>457</v>
      </c>
      <c r="B458" s="8">
        <v>346</v>
      </c>
      <c r="C458" s="9">
        <f t="shared" si="29"/>
        <v>663.2554299824235</v>
      </c>
      <c r="D458" s="6">
        <f t="shared" si="31"/>
        <v>5.846438775057725</v>
      </c>
      <c r="E458" s="2">
        <f t="shared" si="30"/>
        <v>0.004603976456717083</v>
      </c>
    </row>
    <row r="459" spans="1:5" ht="15.75" customHeight="1">
      <c r="A459" s="4">
        <v>458</v>
      </c>
      <c r="B459" s="8">
        <v>346</v>
      </c>
      <c r="C459" s="9">
        <f t="shared" si="29"/>
        <v>663.2554299824235</v>
      </c>
      <c r="D459" s="6">
        <f t="shared" si="31"/>
        <v>5.846438775057725</v>
      </c>
      <c r="E459" s="2">
        <f t="shared" si="30"/>
        <v>0.004603976456717083</v>
      </c>
    </row>
    <row r="460" spans="1:5" ht="15.75" customHeight="1">
      <c r="A460" s="4">
        <v>459</v>
      </c>
      <c r="B460" s="8">
        <v>346</v>
      </c>
      <c r="C460" s="9">
        <f t="shared" si="29"/>
        <v>663.2554299824235</v>
      </c>
      <c r="D460" s="6">
        <f t="shared" si="31"/>
        <v>5.846438775057725</v>
      </c>
      <c r="E460" s="2">
        <f t="shared" si="30"/>
        <v>0.004603976456717083</v>
      </c>
    </row>
    <row r="461" spans="1:5" ht="15.75" customHeight="1">
      <c r="A461" s="4">
        <v>460</v>
      </c>
      <c r="B461" s="8">
        <v>345</v>
      </c>
      <c r="C461" s="9">
        <f t="shared" si="29"/>
        <v>715.7629218639905</v>
      </c>
      <c r="D461" s="6">
        <f t="shared" si="31"/>
        <v>5.84354441703136</v>
      </c>
      <c r="E461" s="2">
        <f t="shared" si="30"/>
        <v>0.005005133248141335</v>
      </c>
    </row>
    <row r="462" spans="1:5" ht="15.75" customHeight="1">
      <c r="A462" s="4">
        <v>461</v>
      </c>
      <c r="B462" s="8">
        <v>352</v>
      </c>
      <c r="C462" s="9">
        <f t="shared" si="29"/>
        <v>390.2104786930213</v>
      </c>
      <c r="D462" s="6">
        <f t="shared" si="31"/>
        <v>5.863631175598097</v>
      </c>
      <c r="E462" s="2">
        <f t="shared" si="30"/>
        <v>0.002566456652939379</v>
      </c>
    </row>
    <row r="463" spans="1:5" ht="15.75" customHeight="1">
      <c r="A463" s="4">
        <v>462</v>
      </c>
      <c r="B463" s="8">
        <v>350</v>
      </c>
      <c r="C463" s="9">
        <f t="shared" si="29"/>
        <v>473.22546245615536</v>
      </c>
      <c r="D463" s="6">
        <f t="shared" si="31"/>
        <v>5.857933154483459</v>
      </c>
      <c r="E463" s="2">
        <f t="shared" si="30"/>
        <v>0.003176249964837471</v>
      </c>
    </row>
    <row r="464" spans="1:5" ht="15.75" customHeight="1">
      <c r="A464" s="4">
        <v>463</v>
      </c>
      <c r="B464" s="8">
        <v>350</v>
      </c>
      <c r="C464" s="9">
        <f t="shared" si="29"/>
        <v>473.22546245615536</v>
      </c>
      <c r="D464" s="6">
        <f t="shared" si="31"/>
        <v>5.857933154483459</v>
      </c>
      <c r="E464" s="2">
        <f t="shared" si="30"/>
        <v>0.003176249964837471</v>
      </c>
    </row>
    <row r="465" spans="1:5" ht="15.75" customHeight="1">
      <c r="A465" s="4">
        <v>464</v>
      </c>
      <c r="B465" s="8">
        <v>338</v>
      </c>
      <c r="C465" s="9">
        <f t="shared" si="29"/>
        <v>1139.3153650349598</v>
      </c>
      <c r="D465" s="6">
        <f t="shared" si="31"/>
        <v>5.823045895483019</v>
      </c>
      <c r="E465" s="2">
        <f t="shared" si="30"/>
        <v>0.008325739062339405</v>
      </c>
    </row>
    <row r="466" spans="1:5" ht="15.75" customHeight="1">
      <c r="A466" s="4">
        <v>465</v>
      </c>
      <c r="B466" s="8">
        <v>341</v>
      </c>
      <c r="C466" s="9">
        <f t="shared" si="29"/>
        <v>945.7928893902587</v>
      </c>
      <c r="D466" s="6">
        <f t="shared" si="31"/>
        <v>5.831882477283517</v>
      </c>
      <c r="E466" s="2">
        <f t="shared" si="30"/>
        <v>0.006791227804724576</v>
      </c>
    </row>
    <row r="467" spans="1:5" ht="15.75" customHeight="1">
      <c r="A467" s="4">
        <v>466</v>
      </c>
      <c r="B467" s="8">
        <v>335</v>
      </c>
      <c r="C467" s="9">
        <f t="shared" si="29"/>
        <v>1350.8378406796608</v>
      </c>
      <c r="D467" s="6">
        <f t="shared" si="31"/>
        <v>5.814130531825066</v>
      </c>
      <c r="E467" s="2">
        <f t="shared" si="30"/>
        <v>0.010032196185067092</v>
      </c>
    </row>
    <row r="468" spans="1:5" ht="15.75" customHeight="1">
      <c r="A468" s="4">
        <v>467</v>
      </c>
      <c r="B468" s="8">
        <v>401</v>
      </c>
      <c r="C468" s="9">
        <f t="shared" si="29"/>
        <v>855.3433764962366</v>
      </c>
      <c r="D468" s="6">
        <f t="shared" si="31"/>
        <v>5.993961427306569</v>
      </c>
      <c r="E468" s="2">
        <f t="shared" si="30"/>
        <v>0.006347315898579325</v>
      </c>
    </row>
    <row r="469" spans="1:5" ht="15.75" customHeight="1">
      <c r="A469" s="4">
        <v>468</v>
      </c>
      <c r="B469" s="8">
        <v>369</v>
      </c>
      <c r="C469" s="9">
        <f t="shared" si="29"/>
        <v>7.583116706381698</v>
      </c>
      <c r="D469" s="6">
        <f t="shared" si="31"/>
        <v>5.910796644040527</v>
      </c>
      <c r="E469" s="2">
        <f t="shared" si="30"/>
        <v>1.2213203080782874E-05</v>
      </c>
    </row>
    <row r="470" spans="1:5" ht="15.75" customHeight="1">
      <c r="A470" s="4">
        <v>469</v>
      </c>
      <c r="B470" s="8">
        <v>420</v>
      </c>
      <c r="C470" s="9">
        <f t="shared" si="29"/>
        <v>2327.701030746463</v>
      </c>
      <c r="D470" s="6">
        <f t="shared" si="31"/>
        <v>6.040254711277414</v>
      </c>
      <c r="E470" s="2">
        <f t="shared" si="30"/>
        <v>0.01586675997391286</v>
      </c>
    </row>
    <row r="471" spans="1:5" ht="15.75" customHeight="1">
      <c r="A471" s="4">
        <v>470</v>
      </c>
      <c r="B471" s="8">
        <v>382</v>
      </c>
      <c r="C471" s="9">
        <f t="shared" si="29"/>
        <v>104.98572224601025</v>
      </c>
      <c r="D471" s="6">
        <f t="shared" si="31"/>
        <v>5.945420608606575</v>
      </c>
      <c r="E471" s="2">
        <f t="shared" si="30"/>
        <v>0.0009690286629403118</v>
      </c>
    </row>
    <row r="472" spans="1:5" ht="15.75" customHeight="1">
      <c r="A472" s="4">
        <v>471</v>
      </c>
      <c r="B472" s="8">
        <v>395</v>
      </c>
      <c r="C472" s="9">
        <f t="shared" si="29"/>
        <v>540.3883277856388</v>
      </c>
      <c r="D472" s="6">
        <f t="shared" si="31"/>
        <v>5.978885764901122</v>
      </c>
      <c r="E472" s="2">
        <f t="shared" si="30"/>
        <v>0.004172434123543188</v>
      </c>
    </row>
    <row r="473" spans="1:5" ht="15.75" customHeight="1">
      <c r="A473" s="4">
        <v>472</v>
      </c>
      <c r="B473" s="8">
        <v>382</v>
      </c>
      <c r="C473" s="9">
        <f t="shared" si="29"/>
        <v>104.98572224601025</v>
      </c>
      <c r="D473" s="6">
        <f t="shared" si="31"/>
        <v>5.945420608606575</v>
      </c>
      <c r="E473" s="2">
        <f t="shared" si="30"/>
        <v>0.0009690286629403118</v>
      </c>
    </row>
    <row r="474" spans="1:5" ht="15.75" customHeight="1">
      <c r="A474" s="4">
        <v>473</v>
      </c>
      <c r="B474" s="8">
        <v>382</v>
      </c>
      <c r="C474" s="9">
        <f t="shared" si="29"/>
        <v>104.98572224601025</v>
      </c>
      <c r="D474" s="6">
        <f t="shared" si="31"/>
        <v>5.945420608606575</v>
      </c>
      <c r="E474" s="2">
        <f t="shared" si="30"/>
        <v>0.0009690286629403118</v>
      </c>
    </row>
    <row r="475" spans="1:5" ht="15.75" customHeight="1">
      <c r="A475" s="4">
        <v>474</v>
      </c>
      <c r="B475" s="8">
        <v>395</v>
      </c>
      <c r="C475" s="9">
        <f t="shared" si="29"/>
        <v>540.3883277856388</v>
      </c>
      <c r="D475" s="6">
        <f t="shared" si="31"/>
        <v>5.978885764901122</v>
      </c>
      <c r="E475" s="2">
        <f t="shared" si="30"/>
        <v>0.004172434123543188</v>
      </c>
    </row>
    <row r="476" spans="1:5" ht="15.75" customHeight="1">
      <c r="A476" s="4">
        <v>475</v>
      </c>
      <c r="B476" s="8">
        <v>344</v>
      </c>
      <c r="C476" s="9">
        <f t="shared" si="29"/>
        <v>770.2704137455576</v>
      </c>
      <c r="D476" s="6">
        <f t="shared" si="31"/>
        <v>5.840641657373398</v>
      </c>
      <c r="E476" s="2">
        <f t="shared" si="30"/>
        <v>0.0054242821414781425</v>
      </c>
    </row>
    <row r="477" spans="1:5" ht="15.75" customHeight="1">
      <c r="A477" s="4">
        <v>476</v>
      </c>
      <c r="B477" s="8">
        <v>338</v>
      </c>
      <c r="C477" s="9">
        <f t="shared" si="29"/>
        <v>1139.3153650349598</v>
      </c>
      <c r="D477" s="6">
        <f t="shared" si="31"/>
        <v>5.823045895483019</v>
      </c>
      <c r="E477" s="2">
        <f t="shared" si="30"/>
        <v>0.008325739062339405</v>
      </c>
    </row>
    <row r="478" spans="1:5" ht="15.75" customHeight="1">
      <c r="A478" s="4">
        <v>477</v>
      </c>
      <c r="B478" s="8">
        <v>338</v>
      </c>
      <c r="C478" s="9">
        <f t="shared" si="29"/>
        <v>1139.3153650349598</v>
      </c>
      <c r="D478" s="6">
        <f t="shared" si="31"/>
        <v>5.823045895483019</v>
      </c>
      <c r="E478" s="2">
        <f t="shared" si="30"/>
        <v>0.008325739062339405</v>
      </c>
    </row>
    <row r="479" spans="1:5" ht="15.75" customHeight="1">
      <c r="A479" s="4">
        <v>478</v>
      </c>
      <c r="B479" s="8">
        <v>325</v>
      </c>
      <c r="C479" s="9">
        <f t="shared" si="29"/>
        <v>2185.912759495331</v>
      </c>
      <c r="D479" s="6">
        <f t="shared" si="31"/>
        <v>5.783825182329737</v>
      </c>
      <c r="E479" s="2">
        <f t="shared" si="30"/>
        <v>0.017021429617604666</v>
      </c>
    </row>
    <row r="480" spans="1:5" ht="15.75" customHeight="1">
      <c r="A480" s="4">
        <v>479</v>
      </c>
      <c r="B480" s="8">
        <v>357</v>
      </c>
      <c r="C480" s="9">
        <f t="shared" si="29"/>
        <v>217.67301928518611</v>
      </c>
      <c r="D480" s="6">
        <f t="shared" si="31"/>
        <v>5.877735781779639</v>
      </c>
      <c r="E480" s="2">
        <f t="shared" si="30"/>
        <v>0.001336312008677337</v>
      </c>
    </row>
    <row r="481" spans="1:5" ht="15.75" customHeight="1">
      <c r="A481" s="4">
        <v>480</v>
      </c>
      <c r="B481" s="8">
        <v>357</v>
      </c>
      <c r="C481" s="9">
        <f t="shared" si="29"/>
        <v>217.67301928518611</v>
      </c>
      <c r="D481" s="6">
        <f t="shared" si="31"/>
        <v>5.877735781779639</v>
      </c>
      <c r="E481" s="2">
        <f t="shared" si="30"/>
        <v>0.001336312008677337</v>
      </c>
    </row>
    <row r="482" spans="1:5" ht="15.75" customHeight="1">
      <c r="A482" s="4">
        <v>481</v>
      </c>
      <c r="B482" s="8">
        <v>344</v>
      </c>
      <c r="C482" s="9">
        <f t="shared" si="29"/>
        <v>770.2704137455576</v>
      </c>
      <c r="D482" s="6">
        <f t="shared" si="31"/>
        <v>5.840641657373398</v>
      </c>
      <c r="E482" s="2">
        <f t="shared" si="30"/>
        <v>0.0054242821414781425</v>
      </c>
    </row>
    <row r="483" spans="1:5" ht="15.75" customHeight="1">
      <c r="A483" s="4">
        <v>482</v>
      </c>
      <c r="B483" s="8">
        <v>344</v>
      </c>
      <c r="C483" s="9">
        <f t="shared" si="29"/>
        <v>770.2704137455576</v>
      </c>
      <c r="D483" s="6">
        <f t="shared" si="31"/>
        <v>5.840641657373398</v>
      </c>
      <c r="E483" s="2">
        <f t="shared" si="30"/>
        <v>0.0054242821414781425</v>
      </c>
    </row>
    <row r="484" spans="1:5" ht="15.75" customHeight="1">
      <c r="A484" s="4">
        <v>483</v>
      </c>
      <c r="B484" s="8">
        <v>344</v>
      </c>
      <c r="C484" s="9">
        <f t="shared" si="29"/>
        <v>770.2704137455576</v>
      </c>
      <c r="D484" s="6">
        <f t="shared" si="31"/>
        <v>5.840641657373398</v>
      </c>
      <c r="E484" s="2">
        <f t="shared" si="30"/>
        <v>0.0054242821414781425</v>
      </c>
    </row>
    <row r="485" spans="1:5" ht="15.75" customHeight="1">
      <c r="A485" s="4">
        <v>484</v>
      </c>
      <c r="B485" s="8">
        <v>331</v>
      </c>
      <c r="C485" s="9">
        <f t="shared" si="29"/>
        <v>1660.867808205929</v>
      </c>
      <c r="D485" s="6">
        <f t="shared" si="31"/>
        <v>5.802118375377063</v>
      </c>
      <c r="E485" s="2">
        <f t="shared" si="30"/>
        <v>0.01258278372538746</v>
      </c>
    </row>
    <row r="486" spans="1:5" ht="15.75" customHeight="1">
      <c r="A486" s="4">
        <v>485</v>
      </c>
      <c r="B486" s="8">
        <v>344</v>
      </c>
      <c r="C486" s="9">
        <f t="shared" si="29"/>
        <v>770.2704137455576</v>
      </c>
      <c r="D486" s="6">
        <f t="shared" si="31"/>
        <v>5.840641657373398</v>
      </c>
      <c r="E486" s="2">
        <f t="shared" si="30"/>
        <v>0.0054242821414781425</v>
      </c>
    </row>
    <row r="487" spans="1:5" ht="15.75" customHeight="1">
      <c r="A487" s="4">
        <v>486</v>
      </c>
      <c r="B487" s="8">
        <v>331</v>
      </c>
      <c r="C487" s="9">
        <f t="shared" si="29"/>
        <v>1660.867808205929</v>
      </c>
      <c r="D487" s="6">
        <f t="shared" si="31"/>
        <v>5.802118375377063</v>
      </c>
      <c r="E487" s="2">
        <f t="shared" si="30"/>
        <v>0.01258278372538746</v>
      </c>
    </row>
    <row r="488" spans="1:5" ht="15.75" customHeight="1">
      <c r="A488" s="4">
        <v>487</v>
      </c>
      <c r="B488" s="8">
        <v>338</v>
      </c>
      <c r="C488" s="9">
        <f t="shared" si="29"/>
        <v>1139.3153650349598</v>
      </c>
      <c r="D488" s="6">
        <f t="shared" si="31"/>
        <v>5.823045895483019</v>
      </c>
      <c r="E488" s="2">
        <f t="shared" si="30"/>
        <v>0.008325739062339405</v>
      </c>
    </row>
    <row r="489" spans="1:5" ht="15.75" customHeight="1">
      <c r="A489" s="4">
        <v>488</v>
      </c>
      <c r="B489" s="8">
        <v>331</v>
      </c>
      <c r="C489" s="9">
        <f t="shared" si="29"/>
        <v>1660.867808205929</v>
      </c>
      <c r="D489" s="6">
        <f t="shared" si="31"/>
        <v>5.802118375377063</v>
      </c>
      <c r="E489" s="2">
        <f t="shared" si="30"/>
        <v>0.01258278372538746</v>
      </c>
    </row>
    <row r="490" spans="1:5" ht="15.75" customHeight="1">
      <c r="A490" s="4">
        <v>489</v>
      </c>
      <c r="B490" s="8">
        <v>344</v>
      </c>
      <c r="C490" s="9">
        <f t="shared" si="29"/>
        <v>770.2704137455576</v>
      </c>
      <c r="D490" s="6">
        <f t="shared" si="31"/>
        <v>5.840641657373398</v>
      </c>
      <c r="E490" s="2">
        <f t="shared" si="30"/>
        <v>0.0054242821414781425</v>
      </c>
    </row>
    <row r="491" spans="1:5" ht="15.75" customHeight="1">
      <c r="A491" s="4">
        <v>490</v>
      </c>
      <c r="B491" s="8">
        <v>344</v>
      </c>
      <c r="C491" s="9">
        <f t="shared" si="29"/>
        <v>770.2704137455576</v>
      </c>
      <c r="D491" s="6">
        <f t="shared" si="31"/>
        <v>5.840641657373398</v>
      </c>
      <c r="E491" s="2">
        <f t="shared" si="30"/>
        <v>0.0054242821414781425</v>
      </c>
    </row>
    <row r="492" spans="1:5" ht="15.75" customHeight="1">
      <c r="A492" s="4">
        <v>491</v>
      </c>
      <c r="B492" s="8">
        <v>357</v>
      </c>
      <c r="C492" s="9">
        <f t="shared" si="29"/>
        <v>217.67301928518611</v>
      </c>
      <c r="D492" s="6">
        <f t="shared" si="31"/>
        <v>5.877735781779639</v>
      </c>
      <c r="E492" s="2">
        <f t="shared" si="30"/>
        <v>0.001336312008677337</v>
      </c>
    </row>
    <row r="493" spans="1:5" ht="15.75" customHeight="1">
      <c r="A493" s="4">
        <v>492</v>
      </c>
      <c r="B493" s="8">
        <v>363</v>
      </c>
      <c r="C493" s="9">
        <f t="shared" si="29"/>
        <v>76.62806799578391</v>
      </c>
      <c r="D493" s="6">
        <f t="shared" si="31"/>
        <v>5.8944028342648505</v>
      </c>
      <c r="E493" s="2">
        <f t="shared" si="30"/>
        <v>0.0003955543860760085</v>
      </c>
    </row>
    <row r="494" spans="1:5" ht="15.75" customHeight="1">
      <c r="A494" s="4">
        <v>493</v>
      </c>
      <c r="B494" s="8">
        <v>369</v>
      </c>
      <c r="C494" s="9">
        <f t="shared" si="29"/>
        <v>7.583116706381698</v>
      </c>
      <c r="D494" s="6">
        <f t="shared" si="31"/>
        <v>5.910796644040527</v>
      </c>
      <c r="E494" s="2">
        <f t="shared" si="30"/>
        <v>1.2213203080782874E-05</v>
      </c>
    </row>
    <row r="495" spans="1:5" ht="15.75" customHeight="1">
      <c r="A495" s="4">
        <v>494</v>
      </c>
      <c r="B495" s="8">
        <v>344</v>
      </c>
      <c r="C495" s="9">
        <f t="shared" si="29"/>
        <v>770.2704137455576</v>
      </c>
      <c r="D495" s="6">
        <f t="shared" si="31"/>
        <v>5.840641657373398</v>
      </c>
      <c r="E495" s="2">
        <f t="shared" si="30"/>
        <v>0.0054242821414781425</v>
      </c>
    </row>
    <row r="496" spans="1:5" ht="15.75" customHeight="1">
      <c r="A496" s="4">
        <v>495</v>
      </c>
      <c r="B496" s="8">
        <v>344</v>
      </c>
      <c r="C496" s="9">
        <f t="shared" si="29"/>
        <v>770.2704137455576</v>
      </c>
      <c r="D496" s="6">
        <f t="shared" si="31"/>
        <v>5.840641657373398</v>
      </c>
      <c r="E496" s="2">
        <f t="shared" si="30"/>
        <v>0.0054242821414781425</v>
      </c>
    </row>
    <row r="497" spans="1:5" ht="15.75" customHeight="1">
      <c r="A497" s="4">
        <v>496</v>
      </c>
      <c r="B497" s="8">
        <v>344</v>
      </c>
      <c r="C497" s="9">
        <f t="shared" si="29"/>
        <v>770.2704137455576</v>
      </c>
      <c r="D497" s="6">
        <f t="shared" si="31"/>
        <v>5.840641657373398</v>
      </c>
      <c r="E497" s="2">
        <f t="shared" si="30"/>
        <v>0.0054242821414781425</v>
      </c>
    </row>
    <row r="498" spans="1:5" ht="15.75" customHeight="1">
      <c r="A498" s="4">
        <v>497</v>
      </c>
      <c r="B498" s="8">
        <v>363</v>
      </c>
      <c r="C498" s="9">
        <f t="shared" si="29"/>
        <v>76.62806799578391</v>
      </c>
      <c r="D498" s="6">
        <f t="shared" si="31"/>
        <v>5.8944028342648505</v>
      </c>
      <c r="E498" s="2">
        <f t="shared" si="30"/>
        <v>0.0003955543860760085</v>
      </c>
    </row>
    <row r="499" spans="1:5" ht="15.75" customHeight="1">
      <c r="A499" s="4">
        <v>498</v>
      </c>
      <c r="B499" s="8">
        <v>369</v>
      </c>
      <c r="C499" s="9">
        <f t="shared" si="29"/>
        <v>7.583116706381698</v>
      </c>
      <c r="D499" s="6">
        <f t="shared" si="31"/>
        <v>5.910796644040527</v>
      </c>
      <c r="E499" s="2">
        <f t="shared" si="30"/>
        <v>1.2213203080782874E-05</v>
      </c>
    </row>
    <row r="500" spans="1:5" ht="15.75" customHeight="1">
      <c r="A500" s="4">
        <v>499</v>
      </c>
      <c r="B500" s="8">
        <v>382</v>
      </c>
      <c r="C500" s="9">
        <f t="shared" si="29"/>
        <v>104.98572224601025</v>
      </c>
      <c r="D500" s="6">
        <f t="shared" si="31"/>
        <v>5.945420608606575</v>
      </c>
      <c r="E500" s="2">
        <f t="shared" si="30"/>
        <v>0.0009690286629403118</v>
      </c>
    </row>
    <row r="501" spans="1:5" ht="15.75" customHeight="1">
      <c r="A501" s="4">
        <v>500</v>
      </c>
      <c r="B501" s="8">
        <v>376</v>
      </c>
      <c r="C501" s="9">
        <f t="shared" si="29"/>
        <v>18.030673535412458</v>
      </c>
      <c r="D501" s="6">
        <f t="shared" si="31"/>
        <v>5.929589143389895</v>
      </c>
      <c r="E501" s="2">
        <f t="shared" si="30"/>
        <v>0.00023402146118934634</v>
      </c>
    </row>
    <row r="502" spans="1:5" ht="15.75" customHeight="1">
      <c r="A502" s="4">
        <v>501</v>
      </c>
      <c r="B502" s="8">
        <v>344</v>
      </c>
      <c r="C502" s="9">
        <f t="shared" si="29"/>
        <v>770.2704137455576</v>
      </c>
      <c r="D502" s="6">
        <f t="shared" si="31"/>
        <v>5.840641657373398</v>
      </c>
      <c r="E502" s="2">
        <f t="shared" si="30"/>
        <v>0.0054242821414781425</v>
      </c>
    </row>
    <row r="503" spans="1:5" ht="15.75" customHeight="1">
      <c r="A503" s="4">
        <v>502</v>
      </c>
      <c r="B503" s="8">
        <v>369</v>
      </c>
      <c r="C503" s="9">
        <f t="shared" si="29"/>
        <v>7.583116706381698</v>
      </c>
      <c r="D503" s="6">
        <f t="shared" si="31"/>
        <v>5.910796644040527</v>
      </c>
      <c r="E503" s="2">
        <f t="shared" si="30"/>
        <v>1.2213203080782874E-05</v>
      </c>
    </row>
    <row r="504" spans="1:5" ht="15.75" customHeight="1">
      <c r="A504" s="4">
        <v>503</v>
      </c>
      <c r="B504" s="8">
        <v>369</v>
      </c>
      <c r="C504" s="9">
        <f t="shared" si="29"/>
        <v>7.583116706381698</v>
      </c>
      <c r="D504" s="6">
        <f t="shared" si="31"/>
        <v>5.910796644040527</v>
      </c>
      <c r="E504" s="2">
        <f t="shared" si="30"/>
        <v>1.2213203080782874E-05</v>
      </c>
    </row>
    <row r="505" spans="1:5" ht="15.75" customHeight="1">
      <c r="A505" s="4">
        <v>504</v>
      </c>
      <c r="B505" s="8">
        <v>357</v>
      </c>
      <c r="C505" s="9">
        <f t="shared" si="29"/>
        <v>217.67301928518611</v>
      </c>
      <c r="D505" s="6">
        <f t="shared" si="31"/>
        <v>5.877735781779639</v>
      </c>
      <c r="E505" s="2">
        <f t="shared" si="30"/>
        <v>0.001336312008677337</v>
      </c>
    </row>
    <row r="506" spans="1:5" ht="15.75" customHeight="1">
      <c r="A506" s="4">
        <v>505</v>
      </c>
      <c r="B506" s="8">
        <v>369</v>
      </c>
      <c r="C506" s="9">
        <f t="shared" si="29"/>
        <v>7.583116706381698</v>
      </c>
      <c r="D506" s="6">
        <f t="shared" si="31"/>
        <v>5.910796644040527</v>
      </c>
      <c r="E506" s="2">
        <f t="shared" si="30"/>
        <v>1.2213203080782874E-05</v>
      </c>
    </row>
    <row r="507" spans="1:5" ht="15.75" customHeight="1">
      <c r="A507" s="4">
        <v>506</v>
      </c>
      <c r="B507" s="8">
        <v>346</v>
      </c>
      <c r="C507" s="9">
        <f t="shared" si="29"/>
        <v>663.2554299824235</v>
      </c>
      <c r="D507" s="6">
        <f t="shared" si="31"/>
        <v>5.846438775057725</v>
      </c>
      <c r="E507" s="2">
        <f t="shared" si="30"/>
        <v>0.004603976456717083</v>
      </c>
    </row>
    <row r="508" spans="1:5" ht="15.75" customHeight="1">
      <c r="A508" s="4">
        <v>507</v>
      </c>
      <c r="B508" s="8">
        <v>363</v>
      </c>
      <c r="C508" s="9">
        <f t="shared" si="29"/>
        <v>76.62806799578391</v>
      </c>
      <c r="D508" s="6">
        <f t="shared" si="31"/>
        <v>5.8944028342648505</v>
      </c>
      <c r="E508" s="2">
        <f t="shared" si="30"/>
        <v>0.0003955543860760085</v>
      </c>
    </row>
    <row r="509" spans="1:5" ht="15.75" customHeight="1">
      <c r="A509" s="4">
        <v>508</v>
      </c>
      <c r="B509" s="8">
        <v>349</v>
      </c>
      <c r="C509" s="9">
        <f t="shared" si="29"/>
        <v>517.7329543377224</v>
      </c>
      <c r="D509" s="6">
        <f t="shared" si="31"/>
        <v>5.855071922202427</v>
      </c>
      <c r="E509" s="2">
        <f t="shared" si="30"/>
        <v>0.003506944582669133</v>
      </c>
    </row>
    <row r="510" spans="1:5" ht="15.75" customHeight="1">
      <c r="A510" s="4">
        <v>509</v>
      </c>
      <c r="B510" s="8">
        <v>357</v>
      </c>
      <c r="C510" s="9">
        <f t="shared" si="29"/>
        <v>217.67301928518611</v>
      </c>
      <c r="D510" s="6">
        <f t="shared" si="31"/>
        <v>5.877735781779639</v>
      </c>
      <c r="E510" s="2">
        <f t="shared" si="30"/>
        <v>0.001336312008677337</v>
      </c>
    </row>
    <row r="511" spans="1:5" ht="15.75" customHeight="1">
      <c r="A511" s="4">
        <v>510</v>
      </c>
      <c r="B511" s="8">
        <v>368</v>
      </c>
      <c r="C511" s="9">
        <f t="shared" si="29"/>
        <v>14.090608587948733</v>
      </c>
      <c r="D511" s="6">
        <f t="shared" si="31"/>
        <v>5.908082938168931</v>
      </c>
      <c r="E511" s="2">
        <f t="shared" si="30"/>
        <v>3.8544791992001206E-05</v>
      </c>
    </row>
    <row r="512" spans="1:5" ht="15.75" customHeight="1">
      <c r="A512" s="4">
        <v>511</v>
      </c>
      <c r="B512" s="8">
        <v>369</v>
      </c>
      <c r="C512" s="9">
        <f t="shared" si="29"/>
        <v>7.583116706381698</v>
      </c>
      <c r="D512" s="6">
        <f t="shared" si="31"/>
        <v>5.910796644040527</v>
      </c>
      <c r="E512" s="2">
        <f t="shared" si="30"/>
        <v>1.2213203080782874E-05</v>
      </c>
    </row>
    <row r="513" spans="1:5" ht="15.75" customHeight="1">
      <c r="A513" s="4">
        <v>512</v>
      </c>
      <c r="B513" s="8">
        <v>325</v>
      </c>
      <c r="C513" s="9">
        <f t="shared" si="29"/>
        <v>2185.912759495331</v>
      </c>
      <c r="D513" s="6">
        <f t="shared" si="31"/>
        <v>5.783825182329737</v>
      </c>
      <c r="E513" s="2">
        <f t="shared" si="30"/>
        <v>0.017021429617604666</v>
      </c>
    </row>
    <row r="514" spans="1:5" ht="15.75" customHeight="1">
      <c r="A514" s="4">
        <v>513</v>
      </c>
      <c r="B514" s="8">
        <v>335</v>
      </c>
      <c r="C514" s="9">
        <f aca="true" t="shared" si="32" ref="C514:C577">+(B514-$H$5)^2</f>
        <v>1350.8378406796608</v>
      </c>
      <c r="D514" s="6">
        <f t="shared" si="31"/>
        <v>5.814130531825066</v>
      </c>
      <c r="E514" s="2">
        <f aca="true" t="shared" si="33" ref="E514:E577">+(D514-$H$9)^2</f>
        <v>0.010032196185067092</v>
      </c>
    </row>
    <row r="515" spans="1:5" ht="15.75" customHeight="1">
      <c r="A515" s="4">
        <v>514</v>
      </c>
      <c r="B515" s="8">
        <v>325</v>
      </c>
      <c r="C515" s="9">
        <f t="shared" si="32"/>
        <v>2185.912759495331</v>
      </c>
      <c r="D515" s="6">
        <f aca="true" t="shared" si="34" ref="D515:D578">+LN(B515)</f>
        <v>5.783825182329737</v>
      </c>
      <c r="E515" s="2">
        <f t="shared" si="33"/>
        <v>0.017021429617604666</v>
      </c>
    </row>
    <row r="516" spans="1:5" ht="15.75" customHeight="1">
      <c r="A516" s="4">
        <v>515</v>
      </c>
      <c r="B516" s="8">
        <v>339</v>
      </c>
      <c r="C516" s="9">
        <f t="shared" si="32"/>
        <v>1072.8078731533926</v>
      </c>
      <c r="D516" s="6">
        <f t="shared" si="34"/>
        <v>5.82600010738045</v>
      </c>
      <c r="E516" s="2">
        <f t="shared" si="33"/>
        <v>0.007795349418384706</v>
      </c>
    </row>
    <row r="517" spans="1:5" ht="15.75" customHeight="1">
      <c r="A517" s="4">
        <v>516</v>
      </c>
      <c r="B517" s="8">
        <v>357</v>
      </c>
      <c r="C517" s="9">
        <f t="shared" si="32"/>
        <v>217.67301928518611</v>
      </c>
      <c r="D517" s="6">
        <f t="shared" si="34"/>
        <v>5.877735781779639</v>
      </c>
      <c r="E517" s="2">
        <f t="shared" si="33"/>
        <v>0.001336312008677337</v>
      </c>
    </row>
    <row r="518" spans="1:5" ht="15.75" customHeight="1">
      <c r="A518" s="4">
        <v>517</v>
      </c>
      <c r="B518" s="8">
        <v>363</v>
      </c>
      <c r="C518" s="9">
        <f t="shared" si="32"/>
        <v>76.62806799578391</v>
      </c>
      <c r="D518" s="6">
        <f t="shared" si="34"/>
        <v>5.8944028342648505</v>
      </c>
      <c r="E518" s="2">
        <f t="shared" si="33"/>
        <v>0.0003955543860760085</v>
      </c>
    </row>
    <row r="519" spans="1:5" ht="15.75" customHeight="1">
      <c r="A519" s="4">
        <v>518</v>
      </c>
      <c r="B519" s="8">
        <v>344</v>
      </c>
      <c r="C519" s="9">
        <f t="shared" si="32"/>
        <v>770.2704137455576</v>
      </c>
      <c r="D519" s="6">
        <f t="shared" si="34"/>
        <v>5.840641657373398</v>
      </c>
      <c r="E519" s="2">
        <f t="shared" si="33"/>
        <v>0.0054242821414781425</v>
      </c>
    </row>
    <row r="520" spans="1:5" ht="15.75" customHeight="1">
      <c r="A520" s="4">
        <v>519</v>
      </c>
      <c r="B520" s="8">
        <v>344</v>
      </c>
      <c r="C520" s="9">
        <f t="shared" si="32"/>
        <v>770.2704137455576</v>
      </c>
      <c r="D520" s="6">
        <f t="shared" si="34"/>
        <v>5.840641657373398</v>
      </c>
      <c r="E520" s="2">
        <f t="shared" si="33"/>
        <v>0.0054242821414781425</v>
      </c>
    </row>
    <row r="521" spans="1:5" ht="15.75" customHeight="1">
      <c r="A521" s="4">
        <v>520</v>
      </c>
      <c r="B521" s="8">
        <v>357</v>
      </c>
      <c r="C521" s="9">
        <f t="shared" si="32"/>
        <v>217.67301928518611</v>
      </c>
      <c r="D521" s="6">
        <f t="shared" si="34"/>
        <v>5.877735781779639</v>
      </c>
      <c r="E521" s="2">
        <f t="shared" si="33"/>
        <v>0.001336312008677337</v>
      </c>
    </row>
    <row r="522" spans="1:5" ht="15.75" customHeight="1">
      <c r="A522" s="4">
        <v>521</v>
      </c>
      <c r="B522" s="8">
        <v>357</v>
      </c>
      <c r="C522" s="9">
        <f t="shared" si="32"/>
        <v>217.67301928518611</v>
      </c>
      <c r="D522" s="6">
        <f t="shared" si="34"/>
        <v>5.877735781779639</v>
      </c>
      <c r="E522" s="2">
        <f t="shared" si="33"/>
        <v>0.001336312008677337</v>
      </c>
    </row>
    <row r="523" spans="1:5" ht="15.75" customHeight="1">
      <c r="A523" s="4">
        <v>522</v>
      </c>
      <c r="B523" s="8">
        <v>363</v>
      </c>
      <c r="C523" s="9">
        <f t="shared" si="32"/>
        <v>76.62806799578391</v>
      </c>
      <c r="D523" s="6">
        <f t="shared" si="34"/>
        <v>5.8944028342648505</v>
      </c>
      <c r="E523" s="2">
        <f t="shared" si="33"/>
        <v>0.0003955543860760085</v>
      </c>
    </row>
    <row r="524" spans="1:5" ht="15.75" customHeight="1">
      <c r="A524" s="4">
        <v>523</v>
      </c>
      <c r="B524" s="8">
        <v>357</v>
      </c>
      <c r="C524" s="9">
        <f t="shared" si="32"/>
        <v>217.67301928518611</v>
      </c>
      <c r="D524" s="6">
        <f t="shared" si="34"/>
        <v>5.877735781779639</v>
      </c>
      <c r="E524" s="2">
        <f t="shared" si="33"/>
        <v>0.001336312008677337</v>
      </c>
    </row>
    <row r="525" spans="1:5" ht="15.75" customHeight="1">
      <c r="A525" s="4">
        <v>524</v>
      </c>
      <c r="B525" s="8">
        <v>348</v>
      </c>
      <c r="C525" s="9">
        <f t="shared" si="32"/>
        <v>564.2404462192894</v>
      </c>
      <c r="D525" s="6">
        <f t="shared" si="34"/>
        <v>5.8522024797744745</v>
      </c>
      <c r="E525" s="2">
        <f t="shared" si="33"/>
        <v>0.0038550319514678646</v>
      </c>
    </row>
    <row r="526" spans="1:5" ht="15.75" customHeight="1">
      <c r="A526" s="4">
        <v>525</v>
      </c>
      <c r="B526" s="8">
        <v>335</v>
      </c>
      <c r="C526" s="9">
        <f t="shared" si="32"/>
        <v>1350.8378406796608</v>
      </c>
      <c r="D526" s="6">
        <f t="shared" si="34"/>
        <v>5.814130531825066</v>
      </c>
      <c r="E526" s="2">
        <f t="shared" si="33"/>
        <v>0.010032196185067092</v>
      </c>
    </row>
    <row r="527" spans="1:5" ht="15.75" customHeight="1">
      <c r="A527" s="4">
        <v>526</v>
      </c>
      <c r="B527" s="8">
        <v>329</v>
      </c>
      <c r="C527" s="9">
        <f t="shared" si="32"/>
        <v>1827.882791969063</v>
      </c>
      <c r="D527" s="6">
        <f t="shared" si="34"/>
        <v>5.796057750765372</v>
      </c>
      <c r="E527" s="2">
        <f t="shared" si="33"/>
        <v>0.01397919188226321</v>
      </c>
    </row>
    <row r="528" spans="1:5" ht="15.75" customHeight="1">
      <c r="A528" s="4">
        <v>527</v>
      </c>
      <c r="B528" s="8">
        <v>340</v>
      </c>
      <c r="C528" s="9">
        <f t="shared" si="32"/>
        <v>1008.3003812718257</v>
      </c>
      <c r="D528" s="6">
        <f t="shared" si="34"/>
        <v>5.8289456176102075</v>
      </c>
      <c r="E528" s="2">
        <f t="shared" si="33"/>
        <v>0.007283899735563052</v>
      </c>
    </row>
    <row r="529" spans="1:5" ht="15.75" customHeight="1">
      <c r="A529" s="4">
        <v>528</v>
      </c>
      <c r="B529" s="8">
        <v>331</v>
      </c>
      <c r="C529" s="9">
        <f t="shared" si="32"/>
        <v>1660.867808205929</v>
      </c>
      <c r="D529" s="6">
        <f t="shared" si="34"/>
        <v>5.802118375377063</v>
      </c>
      <c r="E529" s="2">
        <f t="shared" si="33"/>
        <v>0.01258278372538746</v>
      </c>
    </row>
    <row r="530" spans="1:5" ht="15.75" customHeight="1">
      <c r="A530" s="4">
        <v>529</v>
      </c>
      <c r="B530" s="8">
        <v>335</v>
      </c>
      <c r="C530" s="9">
        <f t="shared" si="32"/>
        <v>1350.8378406796608</v>
      </c>
      <c r="D530" s="6">
        <f t="shared" si="34"/>
        <v>5.814130531825066</v>
      </c>
      <c r="E530" s="2">
        <f t="shared" si="33"/>
        <v>0.010032196185067092</v>
      </c>
    </row>
    <row r="531" spans="1:5" ht="15.75" customHeight="1">
      <c r="A531" s="4">
        <v>530</v>
      </c>
      <c r="B531" s="8">
        <v>350</v>
      </c>
      <c r="C531" s="9">
        <f t="shared" si="32"/>
        <v>473.22546245615536</v>
      </c>
      <c r="D531" s="6">
        <f t="shared" si="34"/>
        <v>5.857933154483459</v>
      </c>
      <c r="E531" s="2">
        <f t="shared" si="33"/>
        <v>0.003176249964837471</v>
      </c>
    </row>
    <row r="532" spans="1:5" ht="15.75" customHeight="1">
      <c r="A532" s="4">
        <v>531</v>
      </c>
      <c r="B532" s="8">
        <v>343</v>
      </c>
      <c r="C532" s="9">
        <f t="shared" si="32"/>
        <v>826.7779056271246</v>
      </c>
      <c r="D532" s="6">
        <f t="shared" si="34"/>
        <v>5.8377304471659395</v>
      </c>
      <c r="E532" s="2">
        <f t="shared" si="33"/>
        <v>0.005861576954628986</v>
      </c>
    </row>
    <row r="533" spans="1:5" ht="15.75" customHeight="1">
      <c r="A533" s="4">
        <v>532</v>
      </c>
      <c r="B533" s="8">
        <v>343</v>
      </c>
      <c r="C533" s="9">
        <f t="shared" si="32"/>
        <v>826.7779056271246</v>
      </c>
      <c r="D533" s="6">
        <f t="shared" si="34"/>
        <v>5.8377304471659395</v>
      </c>
      <c r="E533" s="2">
        <f t="shared" si="33"/>
        <v>0.005861576954628986</v>
      </c>
    </row>
    <row r="534" spans="1:5" ht="15.75" customHeight="1">
      <c r="A534" s="4">
        <v>533</v>
      </c>
      <c r="B534" s="8">
        <v>344</v>
      </c>
      <c r="C534" s="9">
        <f t="shared" si="32"/>
        <v>770.2704137455576</v>
      </c>
      <c r="D534" s="6">
        <f t="shared" si="34"/>
        <v>5.840641657373398</v>
      </c>
      <c r="E534" s="2">
        <f t="shared" si="33"/>
        <v>0.0054242821414781425</v>
      </c>
    </row>
    <row r="535" spans="1:5" ht="15.75" customHeight="1">
      <c r="A535" s="4">
        <v>534</v>
      </c>
      <c r="B535" s="8">
        <v>363</v>
      </c>
      <c r="C535" s="9">
        <f t="shared" si="32"/>
        <v>76.62806799578391</v>
      </c>
      <c r="D535" s="6">
        <f t="shared" si="34"/>
        <v>5.8944028342648505</v>
      </c>
      <c r="E535" s="2">
        <f t="shared" si="33"/>
        <v>0.0003955543860760085</v>
      </c>
    </row>
    <row r="536" spans="1:5" ht="15.75" customHeight="1">
      <c r="A536" s="4">
        <v>535</v>
      </c>
      <c r="B536" s="8">
        <v>363</v>
      </c>
      <c r="C536" s="9">
        <f t="shared" si="32"/>
        <v>76.62806799578391</v>
      </c>
      <c r="D536" s="6">
        <f t="shared" si="34"/>
        <v>5.8944028342648505</v>
      </c>
      <c r="E536" s="2">
        <f t="shared" si="33"/>
        <v>0.0003955543860760085</v>
      </c>
    </row>
    <row r="537" spans="1:5" ht="15.75" customHeight="1">
      <c r="A537" s="4">
        <v>536</v>
      </c>
      <c r="B537" s="8">
        <v>344</v>
      </c>
      <c r="C537" s="9">
        <f t="shared" si="32"/>
        <v>770.2704137455576</v>
      </c>
      <c r="D537" s="6">
        <f t="shared" si="34"/>
        <v>5.840641657373398</v>
      </c>
      <c r="E537" s="2">
        <f t="shared" si="33"/>
        <v>0.0054242821414781425</v>
      </c>
    </row>
    <row r="538" spans="1:5" ht="15.75" customHeight="1">
      <c r="A538" s="4">
        <v>537</v>
      </c>
      <c r="B538" s="8">
        <v>357</v>
      </c>
      <c r="C538" s="9">
        <f t="shared" si="32"/>
        <v>217.67301928518611</v>
      </c>
      <c r="D538" s="6">
        <f t="shared" si="34"/>
        <v>5.877735781779639</v>
      </c>
      <c r="E538" s="2">
        <f t="shared" si="33"/>
        <v>0.001336312008677337</v>
      </c>
    </row>
    <row r="539" spans="1:5" ht="15.75" customHeight="1">
      <c r="A539" s="4">
        <v>538</v>
      </c>
      <c r="B539" s="8">
        <v>350</v>
      </c>
      <c r="C539" s="9">
        <f t="shared" si="32"/>
        <v>473.22546245615536</v>
      </c>
      <c r="D539" s="6">
        <f t="shared" si="34"/>
        <v>5.857933154483459</v>
      </c>
      <c r="E539" s="2">
        <f t="shared" si="33"/>
        <v>0.003176249964837471</v>
      </c>
    </row>
    <row r="540" spans="1:5" ht="15.75" customHeight="1">
      <c r="A540" s="4">
        <v>539</v>
      </c>
      <c r="B540" s="8">
        <v>357</v>
      </c>
      <c r="C540" s="9">
        <f t="shared" si="32"/>
        <v>217.67301928518611</v>
      </c>
      <c r="D540" s="6">
        <f t="shared" si="34"/>
        <v>5.877735781779639</v>
      </c>
      <c r="E540" s="2">
        <f t="shared" si="33"/>
        <v>0.001336312008677337</v>
      </c>
    </row>
    <row r="541" spans="1:5" ht="15.75" customHeight="1">
      <c r="A541" s="4">
        <v>540</v>
      </c>
      <c r="B541" s="8">
        <v>363</v>
      </c>
      <c r="C541" s="9">
        <f t="shared" si="32"/>
        <v>76.62806799578391</v>
      </c>
      <c r="D541" s="6">
        <f t="shared" si="34"/>
        <v>5.8944028342648505</v>
      </c>
      <c r="E541" s="2">
        <f t="shared" si="33"/>
        <v>0.0003955543860760085</v>
      </c>
    </row>
    <row r="542" spans="1:5" ht="15.75" customHeight="1">
      <c r="A542" s="4">
        <v>541</v>
      </c>
      <c r="B542" s="8">
        <v>357</v>
      </c>
      <c r="C542" s="9">
        <f t="shared" si="32"/>
        <v>217.67301928518611</v>
      </c>
      <c r="D542" s="6">
        <f t="shared" si="34"/>
        <v>5.877735781779639</v>
      </c>
      <c r="E542" s="2">
        <f t="shared" si="33"/>
        <v>0.001336312008677337</v>
      </c>
    </row>
    <row r="543" spans="1:5" ht="15.75" customHeight="1">
      <c r="A543" s="4">
        <v>542</v>
      </c>
      <c r="B543" s="8">
        <v>344</v>
      </c>
      <c r="C543" s="9">
        <f t="shared" si="32"/>
        <v>770.2704137455576</v>
      </c>
      <c r="D543" s="6">
        <f t="shared" si="34"/>
        <v>5.840641657373398</v>
      </c>
      <c r="E543" s="2">
        <f t="shared" si="33"/>
        <v>0.0054242821414781425</v>
      </c>
    </row>
    <row r="544" spans="1:5" ht="15.75" customHeight="1">
      <c r="A544" s="4">
        <v>543</v>
      </c>
      <c r="B544" s="8">
        <v>325</v>
      </c>
      <c r="C544" s="9">
        <f t="shared" si="32"/>
        <v>2185.912759495331</v>
      </c>
      <c r="D544" s="6">
        <f t="shared" si="34"/>
        <v>5.783825182329737</v>
      </c>
      <c r="E544" s="2">
        <f t="shared" si="33"/>
        <v>0.017021429617604666</v>
      </c>
    </row>
    <row r="545" spans="1:5" ht="15.75" customHeight="1">
      <c r="A545" s="4">
        <v>544</v>
      </c>
      <c r="B545" s="8">
        <v>357</v>
      </c>
      <c r="C545" s="9">
        <f t="shared" si="32"/>
        <v>217.67301928518611</v>
      </c>
      <c r="D545" s="6">
        <f t="shared" si="34"/>
        <v>5.877735781779639</v>
      </c>
      <c r="E545" s="2">
        <f t="shared" si="33"/>
        <v>0.001336312008677337</v>
      </c>
    </row>
    <row r="546" spans="1:5" ht="15.75" customHeight="1">
      <c r="A546" s="4">
        <v>545</v>
      </c>
      <c r="B546" s="8">
        <v>350</v>
      </c>
      <c r="C546" s="9">
        <f t="shared" si="32"/>
        <v>473.22546245615536</v>
      </c>
      <c r="D546" s="6">
        <f t="shared" si="34"/>
        <v>5.857933154483459</v>
      </c>
      <c r="E546" s="2">
        <f t="shared" si="33"/>
        <v>0.003176249964837471</v>
      </c>
    </row>
    <row r="547" spans="1:5" ht="15.75" customHeight="1">
      <c r="A547" s="4">
        <v>546</v>
      </c>
      <c r="B547" s="8">
        <v>369</v>
      </c>
      <c r="C547" s="9">
        <f t="shared" si="32"/>
        <v>7.583116706381698</v>
      </c>
      <c r="D547" s="6">
        <f t="shared" si="34"/>
        <v>5.910796644040527</v>
      </c>
      <c r="E547" s="2">
        <f t="shared" si="33"/>
        <v>1.2213203080782874E-05</v>
      </c>
    </row>
    <row r="548" spans="1:5" ht="15.75" customHeight="1">
      <c r="A548" s="4">
        <v>547</v>
      </c>
      <c r="B548" s="8">
        <v>350</v>
      </c>
      <c r="C548" s="9">
        <f t="shared" si="32"/>
        <v>473.22546245615536</v>
      </c>
      <c r="D548" s="6">
        <f t="shared" si="34"/>
        <v>5.857933154483459</v>
      </c>
      <c r="E548" s="2">
        <f t="shared" si="33"/>
        <v>0.003176249964837471</v>
      </c>
    </row>
    <row r="549" spans="1:5" ht="15.75" customHeight="1">
      <c r="A549" s="4">
        <v>548</v>
      </c>
      <c r="B549" s="8">
        <v>350</v>
      </c>
      <c r="C549" s="9">
        <f t="shared" si="32"/>
        <v>473.22546245615536</v>
      </c>
      <c r="D549" s="6">
        <f t="shared" si="34"/>
        <v>5.857933154483459</v>
      </c>
      <c r="E549" s="2">
        <f t="shared" si="33"/>
        <v>0.003176249964837471</v>
      </c>
    </row>
    <row r="550" spans="1:5" ht="15.75" customHeight="1">
      <c r="A550" s="4">
        <v>549</v>
      </c>
      <c r="B550" s="8">
        <v>354</v>
      </c>
      <c r="C550" s="9">
        <f t="shared" si="32"/>
        <v>315.1954949298872</v>
      </c>
      <c r="D550" s="6">
        <f t="shared" si="34"/>
        <v>5.869296913133774</v>
      </c>
      <c r="E550" s="2">
        <f t="shared" si="33"/>
        <v>0.0020245023531237556</v>
      </c>
    </row>
    <row r="551" spans="1:5" ht="15.75" customHeight="1">
      <c r="A551" s="4">
        <v>550</v>
      </c>
      <c r="B551" s="8">
        <v>341</v>
      </c>
      <c r="C551" s="9">
        <f t="shared" si="32"/>
        <v>945.7928893902587</v>
      </c>
      <c r="D551" s="6">
        <f t="shared" si="34"/>
        <v>5.831882477283517</v>
      </c>
      <c r="E551" s="2">
        <f t="shared" si="33"/>
        <v>0.006791227804724576</v>
      </c>
    </row>
    <row r="552" spans="1:5" ht="15.75" customHeight="1">
      <c r="A552" s="4">
        <v>551</v>
      </c>
      <c r="B552" s="8">
        <v>343</v>
      </c>
      <c r="C552" s="9">
        <f t="shared" si="32"/>
        <v>826.7779056271246</v>
      </c>
      <c r="D552" s="6">
        <f t="shared" si="34"/>
        <v>5.8377304471659395</v>
      </c>
      <c r="E552" s="2">
        <f t="shared" si="33"/>
        <v>0.005861576954628986</v>
      </c>
    </row>
    <row r="553" spans="1:5" ht="15.75" customHeight="1">
      <c r="A553" s="4">
        <v>552</v>
      </c>
      <c r="B553" s="8">
        <v>354</v>
      </c>
      <c r="C553" s="9">
        <f t="shared" si="32"/>
        <v>315.1954949298872</v>
      </c>
      <c r="D553" s="6">
        <f t="shared" si="34"/>
        <v>5.869296913133774</v>
      </c>
      <c r="E553" s="2">
        <f t="shared" si="33"/>
        <v>0.0020245023531237556</v>
      </c>
    </row>
    <row r="554" spans="1:5" ht="15.75" customHeight="1">
      <c r="A554" s="4">
        <v>553</v>
      </c>
      <c r="B554" s="8">
        <v>354</v>
      </c>
      <c r="C554" s="9">
        <f t="shared" si="32"/>
        <v>315.1954949298872</v>
      </c>
      <c r="D554" s="6">
        <f t="shared" si="34"/>
        <v>5.869296913133774</v>
      </c>
      <c r="E554" s="2">
        <f t="shared" si="33"/>
        <v>0.0020245023531237556</v>
      </c>
    </row>
    <row r="555" spans="1:5" ht="15.75" customHeight="1">
      <c r="A555" s="4">
        <v>554</v>
      </c>
      <c r="B555" s="8">
        <v>341</v>
      </c>
      <c r="C555" s="9">
        <f t="shared" si="32"/>
        <v>945.7928893902587</v>
      </c>
      <c r="D555" s="6">
        <f t="shared" si="34"/>
        <v>5.831882477283517</v>
      </c>
      <c r="E555" s="2">
        <f t="shared" si="33"/>
        <v>0.006791227804724576</v>
      </c>
    </row>
    <row r="556" spans="1:5" ht="15.75" customHeight="1">
      <c r="A556" s="4">
        <v>555</v>
      </c>
      <c r="B556" s="8">
        <v>353</v>
      </c>
      <c r="C556" s="9">
        <f t="shared" si="32"/>
        <v>351.70298681145425</v>
      </c>
      <c r="D556" s="6">
        <f t="shared" si="34"/>
        <v>5.8664680569332965</v>
      </c>
      <c r="E556" s="2">
        <f t="shared" si="33"/>
        <v>0.002287070552837447</v>
      </c>
    </row>
    <row r="557" spans="1:5" ht="15.75" customHeight="1">
      <c r="A557" s="4">
        <v>556</v>
      </c>
      <c r="B557" s="8">
        <v>369</v>
      </c>
      <c r="C557" s="9">
        <f t="shared" si="32"/>
        <v>7.583116706381698</v>
      </c>
      <c r="D557" s="6">
        <f t="shared" si="34"/>
        <v>5.910796644040527</v>
      </c>
      <c r="E557" s="2">
        <f t="shared" si="33"/>
        <v>1.2213203080782874E-05</v>
      </c>
    </row>
    <row r="558" spans="1:5" ht="15.75" customHeight="1">
      <c r="A558" s="4">
        <v>557</v>
      </c>
      <c r="B558" s="8">
        <v>369</v>
      </c>
      <c r="C558" s="9">
        <f t="shared" si="32"/>
        <v>7.583116706381698</v>
      </c>
      <c r="D558" s="6">
        <f t="shared" si="34"/>
        <v>5.910796644040527</v>
      </c>
      <c r="E558" s="2">
        <f t="shared" si="33"/>
        <v>1.2213203080782874E-05</v>
      </c>
    </row>
    <row r="559" spans="1:5" ht="15.75" customHeight="1">
      <c r="A559" s="4">
        <v>558</v>
      </c>
      <c r="B559" s="8">
        <v>376</v>
      </c>
      <c r="C559" s="9">
        <f t="shared" si="32"/>
        <v>18.030673535412458</v>
      </c>
      <c r="D559" s="6">
        <f t="shared" si="34"/>
        <v>5.929589143389895</v>
      </c>
      <c r="E559" s="2">
        <f t="shared" si="33"/>
        <v>0.00023402146118934634</v>
      </c>
    </row>
    <row r="560" spans="1:5" ht="15.75" customHeight="1">
      <c r="A560" s="4">
        <v>559</v>
      </c>
      <c r="B560" s="8">
        <v>382</v>
      </c>
      <c r="C560" s="9">
        <f t="shared" si="32"/>
        <v>104.98572224601025</v>
      </c>
      <c r="D560" s="6">
        <f t="shared" si="34"/>
        <v>5.945420608606575</v>
      </c>
      <c r="E560" s="2">
        <f t="shared" si="33"/>
        <v>0.0009690286629403118</v>
      </c>
    </row>
    <row r="561" spans="1:5" ht="15.75" customHeight="1">
      <c r="A561" s="4">
        <v>560</v>
      </c>
      <c r="B561" s="8">
        <v>395</v>
      </c>
      <c r="C561" s="9">
        <f t="shared" si="32"/>
        <v>540.3883277856388</v>
      </c>
      <c r="D561" s="6">
        <f t="shared" si="34"/>
        <v>5.978885764901122</v>
      </c>
      <c r="E561" s="2">
        <f t="shared" si="33"/>
        <v>0.004172434123543188</v>
      </c>
    </row>
    <row r="562" spans="1:5" ht="15.75" customHeight="1">
      <c r="A562" s="4">
        <v>561</v>
      </c>
      <c r="B562" s="8">
        <v>369</v>
      </c>
      <c r="C562" s="9">
        <f t="shared" si="32"/>
        <v>7.583116706381698</v>
      </c>
      <c r="D562" s="6">
        <f t="shared" si="34"/>
        <v>5.910796644040527</v>
      </c>
      <c r="E562" s="2">
        <f t="shared" si="33"/>
        <v>1.2213203080782874E-05</v>
      </c>
    </row>
    <row r="563" spans="1:5" ht="15.75" customHeight="1">
      <c r="A563" s="4">
        <v>562</v>
      </c>
      <c r="B563" s="8">
        <v>369</v>
      </c>
      <c r="C563" s="9">
        <f t="shared" si="32"/>
        <v>7.583116706381698</v>
      </c>
      <c r="D563" s="6">
        <f t="shared" si="34"/>
        <v>5.910796644040527</v>
      </c>
      <c r="E563" s="2">
        <f t="shared" si="33"/>
        <v>1.2213203080782874E-05</v>
      </c>
    </row>
    <row r="564" spans="1:5" ht="15.75" customHeight="1">
      <c r="A564" s="4">
        <v>563</v>
      </c>
      <c r="B564" s="8">
        <v>395</v>
      </c>
      <c r="C564" s="9">
        <f t="shared" si="32"/>
        <v>540.3883277856388</v>
      </c>
      <c r="D564" s="6">
        <f t="shared" si="34"/>
        <v>5.978885764901122</v>
      </c>
      <c r="E564" s="2">
        <f t="shared" si="33"/>
        <v>0.004172434123543188</v>
      </c>
    </row>
    <row r="565" spans="1:5" ht="15.75" customHeight="1">
      <c r="A565" s="4">
        <v>564</v>
      </c>
      <c r="B565" s="8">
        <v>369</v>
      </c>
      <c r="C565" s="9">
        <f t="shared" si="32"/>
        <v>7.583116706381698</v>
      </c>
      <c r="D565" s="6">
        <f t="shared" si="34"/>
        <v>5.910796644040527</v>
      </c>
      <c r="E565" s="2">
        <f t="shared" si="33"/>
        <v>1.2213203080782874E-05</v>
      </c>
    </row>
    <row r="566" spans="1:5" ht="15.75" customHeight="1">
      <c r="A566" s="4">
        <v>565</v>
      </c>
      <c r="B566" s="8">
        <v>382</v>
      </c>
      <c r="C566" s="9">
        <f t="shared" si="32"/>
        <v>104.98572224601025</v>
      </c>
      <c r="D566" s="6">
        <f t="shared" si="34"/>
        <v>5.945420608606575</v>
      </c>
      <c r="E566" s="2">
        <f t="shared" si="33"/>
        <v>0.0009690286629403118</v>
      </c>
    </row>
    <row r="567" spans="1:5" ht="15.75" customHeight="1">
      <c r="A567" s="4">
        <v>566</v>
      </c>
      <c r="B567" s="8">
        <v>376</v>
      </c>
      <c r="C567" s="9">
        <f t="shared" si="32"/>
        <v>18.030673535412458</v>
      </c>
      <c r="D567" s="6">
        <f t="shared" si="34"/>
        <v>5.929589143389895</v>
      </c>
      <c r="E567" s="2">
        <f t="shared" si="33"/>
        <v>0.00023402146118934634</v>
      </c>
    </row>
    <row r="568" spans="1:5" ht="15.75" customHeight="1">
      <c r="A568" s="4">
        <v>567</v>
      </c>
      <c r="B568" s="8">
        <v>369</v>
      </c>
      <c r="C568" s="9">
        <f t="shared" si="32"/>
        <v>7.583116706381698</v>
      </c>
      <c r="D568" s="6">
        <f t="shared" si="34"/>
        <v>5.910796644040527</v>
      </c>
      <c r="E568" s="2">
        <f t="shared" si="33"/>
        <v>1.2213203080782874E-05</v>
      </c>
    </row>
    <row r="569" spans="1:5" ht="15.75" customHeight="1">
      <c r="A569" s="4">
        <v>568</v>
      </c>
      <c r="B569" s="8">
        <v>369</v>
      </c>
      <c r="C569" s="9">
        <f t="shared" si="32"/>
        <v>7.583116706381698</v>
      </c>
      <c r="D569" s="6">
        <f t="shared" si="34"/>
        <v>5.910796644040527</v>
      </c>
      <c r="E569" s="2">
        <f t="shared" si="33"/>
        <v>1.2213203080782874E-05</v>
      </c>
    </row>
    <row r="570" spans="1:5" ht="15.75" customHeight="1">
      <c r="A570" s="4">
        <v>569</v>
      </c>
      <c r="B570" s="8">
        <v>357</v>
      </c>
      <c r="C570" s="9">
        <f t="shared" si="32"/>
        <v>217.67301928518611</v>
      </c>
      <c r="D570" s="6">
        <f t="shared" si="34"/>
        <v>5.877735781779639</v>
      </c>
      <c r="E570" s="2">
        <f t="shared" si="33"/>
        <v>0.001336312008677337</v>
      </c>
    </row>
    <row r="571" spans="1:5" ht="15.75" customHeight="1">
      <c r="A571" s="4">
        <v>570</v>
      </c>
      <c r="B571" s="8">
        <v>382</v>
      </c>
      <c r="C571" s="9">
        <f t="shared" si="32"/>
        <v>104.98572224601025</v>
      </c>
      <c r="D571" s="6">
        <f t="shared" si="34"/>
        <v>5.945420608606575</v>
      </c>
      <c r="E571" s="2">
        <f t="shared" si="33"/>
        <v>0.0009690286629403118</v>
      </c>
    </row>
    <row r="572" spans="1:5" ht="15.75" customHeight="1">
      <c r="A572" s="4">
        <v>571</v>
      </c>
      <c r="B572" s="8">
        <v>376</v>
      </c>
      <c r="C572" s="9">
        <f t="shared" si="32"/>
        <v>18.030673535412458</v>
      </c>
      <c r="D572" s="6">
        <f t="shared" si="34"/>
        <v>5.929589143389895</v>
      </c>
      <c r="E572" s="2">
        <f t="shared" si="33"/>
        <v>0.00023402146118934634</v>
      </c>
    </row>
    <row r="573" spans="1:5" ht="15.75" customHeight="1">
      <c r="A573" s="4">
        <v>572</v>
      </c>
      <c r="B573" s="8">
        <v>369</v>
      </c>
      <c r="C573" s="9">
        <f t="shared" si="32"/>
        <v>7.583116706381698</v>
      </c>
      <c r="D573" s="6">
        <f t="shared" si="34"/>
        <v>5.910796644040527</v>
      </c>
      <c r="E573" s="2">
        <f t="shared" si="33"/>
        <v>1.2213203080782874E-05</v>
      </c>
    </row>
    <row r="574" spans="1:5" ht="15.75" customHeight="1">
      <c r="A574" s="4">
        <v>573</v>
      </c>
      <c r="B574" s="8">
        <v>369</v>
      </c>
      <c r="C574" s="9">
        <f t="shared" si="32"/>
        <v>7.583116706381698</v>
      </c>
      <c r="D574" s="6">
        <f t="shared" si="34"/>
        <v>5.910796644040527</v>
      </c>
      <c r="E574" s="2">
        <f t="shared" si="33"/>
        <v>1.2213203080782874E-05</v>
      </c>
    </row>
    <row r="575" spans="1:5" ht="15.75" customHeight="1">
      <c r="A575" s="4">
        <v>574</v>
      </c>
      <c r="B575" s="8">
        <v>359</v>
      </c>
      <c r="C575" s="9">
        <f t="shared" si="32"/>
        <v>162.65803552205205</v>
      </c>
      <c r="D575" s="6">
        <f t="shared" si="34"/>
        <v>5.883322388488279</v>
      </c>
      <c r="E575" s="2">
        <f t="shared" si="33"/>
        <v>0.0009590786448686337</v>
      </c>
    </row>
    <row r="576" spans="1:5" ht="15.75" customHeight="1">
      <c r="A576" s="4">
        <v>575</v>
      </c>
      <c r="B576" s="8">
        <v>357</v>
      </c>
      <c r="C576" s="9">
        <f t="shared" si="32"/>
        <v>217.67301928518611</v>
      </c>
      <c r="D576" s="6">
        <f t="shared" si="34"/>
        <v>5.877735781779639</v>
      </c>
      <c r="E576" s="2">
        <f t="shared" si="33"/>
        <v>0.001336312008677337</v>
      </c>
    </row>
    <row r="577" spans="1:5" ht="15.75" customHeight="1">
      <c r="A577" s="4">
        <v>576</v>
      </c>
      <c r="B577" s="8">
        <v>389</v>
      </c>
      <c r="C577" s="9">
        <f t="shared" si="32"/>
        <v>297.433279075041</v>
      </c>
      <c r="D577" s="6">
        <f t="shared" si="34"/>
        <v>5.963579343618446</v>
      </c>
      <c r="E577" s="2">
        <f t="shared" si="33"/>
        <v>0.0024293030240446017</v>
      </c>
    </row>
    <row r="578" spans="1:5" ht="15.75" customHeight="1">
      <c r="A578" s="4">
        <v>577</v>
      </c>
      <c r="B578" s="8">
        <v>369</v>
      </c>
      <c r="C578" s="9">
        <f aca="true" t="shared" si="35" ref="C578:C641">+(B578-$H$5)^2</f>
        <v>7.583116706381698</v>
      </c>
      <c r="D578" s="6">
        <f t="shared" si="34"/>
        <v>5.910796644040527</v>
      </c>
      <c r="E578" s="2">
        <f aca="true" t="shared" si="36" ref="E578:E641">+(D578-$H$9)^2</f>
        <v>1.2213203080782874E-05</v>
      </c>
    </row>
    <row r="579" spans="1:5" ht="15.75" customHeight="1">
      <c r="A579" s="4">
        <v>578</v>
      </c>
      <c r="B579" s="8">
        <v>369</v>
      </c>
      <c r="C579" s="9">
        <f t="shared" si="35"/>
        <v>7.583116706381698</v>
      </c>
      <c r="D579" s="6">
        <f aca="true" t="shared" si="37" ref="D579:D642">+LN(B579)</f>
        <v>5.910796644040527</v>
      </c>
      <c r="E579" s="2">
        <f t="shared" si="36"/>
        <v>1.2213203080782874E-05</v>
      </c>
    </row>
    <row r="580" spans="1:5" ht="15.75" customHeight="1">
      <c r="A580" s="4">
        <v>579</v>
      </c>
      <c r="B580" s="8">
        <v>357</v>
      </c>
      <c r="C580" s="9">
        <f t="shared" si="35"/>
        <v>217.67301928518611</v>
      </c>
      <c r="D580" s="6">
        <f t="shared" si="37"/>
        <v>5.877735781779639</v>
      </c>
      <c r="E580" s="2">
        <f t="shared" si="36"/>
        <v>0.001336312008677337</v>
      </c>
    </row>
    <row r="581" spans="1:5" ht="15.75" customHeight="1">
      <c r="A581" s="4">
        <v>580</v>
      </c>
      <c r="B581" s="8">
        <v>369</v>
      </c>
      <c r="C581" s="9">
        <f t="shared" si="35"/>
        <v>7.583116706381698</v>
      </c>
      <c r="D581" s="6">
        <f t="shared" si="37"/>
        <v>5.910796644040527</v>
      </c>
      <c r="E581" s="2">
        <f t="shared" si="36"/>
        <v>1.2213203080782874E-05</v>
      </c>
    </row>
    <row r="582" spans="1:5" ht="15.75" customHeight="1">
      <c r="A582" s="4">
        <v>581</v>
      </c>
      <c r="B582" s="8">
        <v>376</v>
      </c>
      <c r="C582" s="9">
        <f t="shared" si="35"/>
        <v>18.030673535412458</v>
      </c>
      <c r="D582" s="6">
        <f t="shared" si="37"/>
        <v>5.929589143389895</v>
      </c>
      <c r="E582" s="2">
        <f t="shared" si="36"/>
        <v>0.00023402146118934634</v>
      </c>
    </row>
    <row r="583" spans="1:5" ht="15.75" customHeight="1">
      <c r="A583" s="4">
        <v>582</v>
      </c>
      <c r="B583" s="8">
        <v>350</v>
      </c>
      <c r="C583" s="9">
        <f t="shared" si="35"/>
        <v>473.22546245615536</v>
      </c>
      <c r="D583" s="6">
        <f t="shared" si="37"/>
        <v>5.857933154483459</v>
      </c>
      <c r="E583" s="2">
        <f t="shared" si="36"/>
        <v>0.003176249964837471</v>
      </c>
    </row>
    <row r="584" spans="1:5" ht="15.75" customHeight="1">
      <c r="A584" s="4">
        <v>583</v>
      </c>
      <c r="B584" s="8">
        <v>350</v>
      </c>
      <c r="C584" s="9">
        <f t="shared" si="35"/>
        <v>473.22546245615536</v>
      </c>
      <c r="D584" s="6">
        <f t="shared" si="37"/>
        <v>5.857933154483459</v>
      </c>
      <c r="E584" s="2">
        <f t="shared" si="36"/>
        <v>0.003176249964837471</v>
      </c>
    </row>
    <row r="585" spans="1:5" ht="15.75" customHeight="1">
      <c r="A585" s="4">
        <v>584</v>
      </c>
      <c r="B585" s="8">
        <v>350</v>
      </c>
      <c r="C585" s="9">
        <f t="shared" si="35"/>
        <v>473.22546245615536</v>
      </c>
      <c r="D585" s="6">
        <f t="shared" si="37"/>
        <v>5.857933154483459</v>
      </c>
      <c r="E585" s="2">
        <f t="shared" si="36"/>
        <v>0.003176249964837471</v>
      </c>
    </row>
    <row r="586" spans="1:5" ht="15.75" customHeight="1">
      <c r="A586" s="4">
        <v>585</v>
      </c>
      <c r="B586" s="8">
        <v>357</v>
      </c>
      <c r="C586" s="9">
        <f t="shared" si="35"/>
        <v>217.67301928518611</v>
      </c>
      <c r="D586" s="6">
        <f t="shared" si="37"/>
        <v>5.877735781779639</v>
      </c>
      <c r="E586" s="2">
        <f t="shared" si="36"/>
        <v>0.001336312008677337</v>
      </c>
    </row>
    <row r="587" spans="1:5" ht="15.75" customHeight="1">
      <c r="A587" s="4">
        <v>586</v>
      </c>
      <c r="B587" s="8">
        <v>344</v>
      </c>
      <c r="C587" s="9">
        <f t="shared" si="35"/>
        <v>770.2704137455576</v>
      </c>
      <c r="D587" s="6">
        <f t="shared" si="37"/>
        <v>5.840641657373398</v>
      </c>
      <c r="E587" s="2">
        <f t="shared" si="36"/>
        <v>0.0054242821414781425</v>
      </c>
    </row>
    <row r="588" spans="1:5" ht="15.75" customHeight="1">
      <c r="A588" s="4">
        <v>587</v>
      </c>
      <c r="B588" s="8">
        <v>357</v>
      </c>
      <c r="C588" s="9">
        <f t="shared" si="35"/>
        <v>217.67301928518611</v>
      </c>
      <c r="D588" s="6">
        <f t="shared" si="37"/>
        <v>5.877735781779639</v>
      </c>
      <c r="E588" s="2">
        <f t="shared" si="36"/>
        <v>0.001336312008677337</v>
      </c>
    </row>
    <row r="589" spans="1:5" ht="15.75" customHeight="1">
      <c r="A589" s="4">
        <v>588</v>
      </c>
      <c r="B589" s="8">
        <v>344</v>
      </c>
      <c r="C589" s="9">
        <f t="shared" si="35"/>
        <v>770.2704137455576</v>
      </c>
      <c r="D589" s="6">
        <f t="shared" si="37"/>
        <v>5.840641657373398</v>
      </c>
      <c r="E589" s="2">
        <f t="shared" si="36"/>
        <v>0.0054242821414781425</v>
      </c>
    </row>
    <row r="590" spans="1:5" ht="15.75" customHeight="1">
      <c r="A590" s="4">
        <v>589</v>
      </c>
      <c r="B590" s="8">
        <v>344</v>
      </c>
      <c r="C590" s="9">
        <f t="shared" si="35"/>
        <v>770.2704137455576</v>
      </c>
      <c r="D590" s="6">
        <f t="shared" si="37"/>
        <v>5.840641657373398</v>
      </c>
      <c r="E590" s="2">
        <f t="shared" si="36"/>
        <v>0.0054242821414781425</v>
      </c>
    </row>
    <row r="591" spans="1:5" ht="15.75" customHeight="1">
      <c r="A591" s="4">
        <v>590</v>
      </c>
      <c r="B591" s="8">
        <v>369</v>
      </c>
      <c r="C591" s="9">
        <f t="shared" si="35"/>
        <v>7.583116706381698</v>
      </c>
      <c r="D591" s="6">
        <f t="shared" si="37"/>
        <v>5.910796644040527</v>
      </c>
      <c r="E591" s="2">
        <f t="shared" si="36"/>
        <v>1.2213203080782874E-05</v>
      </c>
    </row>
    <row r="592" spans="1:5" ht="15.75" customHeight="1">
      <c r="A592" s="4">
        <v>591</v>
      </c>
      <c r="B592" s="8">
        <v>369</v>
      </c>
      <c r="C592" s="9">
        <f t="shared" si="35"/>
        <v>7.583116706381698</v>
      </c>
      <c r="D592" s="6">
        <f t="shared" si="37"/>
        <v>5.910796644040527</v>
      </c>
      <c r="E592" s="2">
        <f t="shared" si="36"/>
        <v>1.2213203080782874E-05</v>
      </c>
    </row>
    <row r="593" spans="1:5" ht="15.75" customHeight="1">
      <c r="A593" s="4">
        <v>592</v>
      </c>
      <c r="B593" s="8">
        <v>427</v>
      </c>
      <c r="C593" s="9">
        <f t="shared" si="35"/>
        <v>3052.148587575494</v>
      </c>
      <c r="D593" s="6">
        <f t="shared" si="37"/>
        <v>6.056784013228625</v>
      </c>
      <c r="E593" s="2">
        <f t="shared" si="36"/>
        <v>0.02030414955995713</v>
      </c>
    </row>
    <row r="594" spans="1:5" ht="15.75" customHeight="1">
      <c r="A594" s="4">
        <v>593</v>
      </c>
      <c r="B594" s="8">
        <v>408</v>
      </c>
      <c r="C594" s="9">
        <f t="shared" si="35"/>
        <v>1313.7909333252674</v>
      </c>
      <c r="D594" s="6">
        <f t="shared" si="37"/>
        <v>6.0112671744041615</v>
      </c>
      <c r="E594" s="2">
        <f t="shared" si="36"/>
        <v>0.009404304043931496</v>
      </c>
    </row>
    <row r="595" spans="1:5" ht="15.75" customHeight="1">
      <c r="A595" s="4">
        <v>594</v>
      </c>
      <c r="B595" s="8">
        <v>395</v>
      </c>
      <c r="C595" s="9">
        <f t="shared" si="35"/>
        <v>540.3883277856388</v>
      </c>
      <c r="D595" s="6">
        <f t="shared" si="37"/>
        <v>5.978885764901122</v>
      </c>
      <c r="E595" s="2">
        <f t="shared" si="36"/>
        <v>0.004172434123543188</v>
      </c>
    </row>
    <row r="596" spans="1:5" ht="15.75" customHeight="1">
      <c r="A596" s="4">
        <v>595</v>
      </c>
      <c r="B596" s="8">
        <v>395</v>
      </c>
      <c r="C596" s="9">
        <f t="shared" si="35"/>
        <v>540.3883277856388</v>
      </c>
      <c r="D596" s="6">
        <f t="shared" si="37"/>
        <v>5.978885764901122</v>
      </c>
      <c r="E596" s="2">
        <f t="shared" si="36"/>
        <v>0.004172434123543188</v>
      </c>
    </row>
    <row r="597" spans="1:5" ht="15.75" customHeight="1">
      <c r="A597" s="4">
        <v>596</v>
      </c>
      <c r="B597" s="8">
        <v>357</v>
      </c>
      <c r="C597" s="9">
        <f t="shared" si="35"/>
        <v>217.67301928518611</v>
      </c>
      <c r="D597" s="6">
        <f t="shared" si="37"/>
        <v>5.877735781779639</v>
      </c>
      <c r="E597" s="2">
        <f t="shared" si="36"/>
        <v>0.001336312008677337</v>
      </c>
    </row>
    <row r="598" spans="1:5" ht="15.75" customHeight="1">
      <c r="A598" s="4">
        <v>597</v>
      </c>
      <c r="B598" s="8">
        <v>357</v>
      </c>
      <c r="C598" s="9">
        <f t="shared" si="35"/>
        <v>217.67301928518611</v>
      </c>
      <c r="D598" s="6">
        <f t="shared" si="37"/>
        <v>5.877735781779639</v>
      </c>
      <c r="E598" s="2">
        <f t="shared" si="36"/>
        <v>0.001336312008677337</v>
      </c>
    </row>
    <row r="599" spans="1:5" ht="15.75" customHeight="1">
      <c r="A599" s="4">
        <v>598</v>
      </c>
      <c r="B599" s="8">
        <v>344</v>
      </c>
      <c r="C599" s="9">
        <f t="shared" si="35"/>
        <v>770.2704137455576</v>
      </c>
      <c r="D599" s="6">
        <f t="shared" si="37"/>
        <v>5.840641657373398</v>
      </c>
      <c r="E599" s="2">
        <f t="shared" si="36"/>
        <v>0.0054242821414781425</v>
      </c>
    </row>
    <row r="600" spans="1:5" ht="15.75" customHeight="1">
      <c r="A600" s="4">
        <v>599</v>
      </c>
      <c r="B600" s="8">
        <v>363</v>
      </c>
      <c r="C600" s="9">
        <f t="shared" si="35"/>
        <v>76.62806799578391</v>
      </c>
      <c r="D600" s="6">
        <f t="shared" si="37"/>
        <v>5.8944028342648505</v>
      </c>
      <c r="E600" s="2">
        <f t="shared" si="36"/>
        <v>0.0003955543860760085</v>
      </c>
    </row>
    <row r="601" spans="1:5" ht="15.75" customHeight="1">
      <c r="A601" s="4">
        <v>600</v>
      </c>
      <c r="B601" s="8">
        <v>363</v>
      </c>
      <c r="C601" s="9">
        <f t="shared" si="35"/>
        <v>76.62806799578391</v>
      </c>
      <c r="D601" s="6">
        <f t="shared" si="37"/>
        <v>5.8944028342648505</v>
      </c>
      <c r="E601" s="2">
        <f t="shared" si="36"/>
        <v>0.0003955543860760085</v>
      </c>
    </row>
    <row r="602" spans="1:5" ht="15.75" customHeight="1">
      <c r="A602" s="4">
        <v>601</v>
      </c>
      <c r="B602" s="8">
        <v>350</v>
      </c>
      <c r="C602" s="9">
        <f t="shared" si="35"/>
        <v>473.22546245615536</v>
      </c>
      <c r="D602" s="6">
        <f t="shared" si="37"/>
        <v>5.857933154483459</v>
      </c>
      <c r="E602" s="2">
        <f t="shared" si="36"/>
        <v>0.003176249964837471</v>
      </c>
    </row>
    <row r="603" spans="1:5" ht="15.75" customHeight="1">
      <c r="A603" s="4">
        <v>602</v>
      </c>
      <c r="B603" s="8">
        <v>369</v>
      </c>
      <c r="C603" s="9">
        <f t="shared" si="35"/>
        <v>7.583116706381698</v>
      </c>
      <c r="D603" s="6">
        <f t="shared" si="37"/>
        <v>5.910796644040527</v>
      </c>
      <c r="E603" s="2">
        <f t="shared" si="36"/>
        <v>1.2213203080782874E-05</v>
      </c>
    </row>
    <row r="604" spans="1:5" ht="15.75" customHeight="1">
      <c r="A604" s="4">
        <v>603</v>
      </c>
      <c r="B604" s="8">
        <v>452</v>
      </c>
      <c r="C604" s="9">
        <f t="shared" si="35"/>
        <v>6439.461290536317</v>
      </c>
      <c r="D604" s="6">
        <f t="shared" si="37"/>
        <v>6.113682179832232</v>
      </c>
      <c r="E604" s="2">
        <f t="shared" si="36"/>
        <v>0.039756689708148</v>
      </c>
    </row>
    <row r="605" spans="1:5" ht="15.75" customHeight="1">
      <c r="A605" s="4">
        <v>604</v>
      </c>
      <c r="B605" s="8">
        <v>382</v>
      </c>
      <c r="C605" s="9">
        <f t="shared" si="35"/>
        <v>104.98572224601025</v>
      </c>
      <c r="D605" s="6">
        <f t="shared" si="37"/>
        <v>5.945420608606575</v>
      </c>
      <c r="E605" s="2">
        <f t="shared" si="36"/>
        <v>0.0009690286629403118</v>
      </c>
    </row>
    <row r="606" spans="1:5" ht="15.75" customHeight="1">
      <c r="A606" s="4">
        <v>605</v>
      </c>
      <c r="B606" s="8">
        <v>357</v>
      </c>
      <c r="C606" s="9">
        <f t="shared" si="35"/>
        <v>217.67301928518611</v>
      </c>
      <c r="D606" s="6">
        <f t="shared" si="37"/>
        <v>5.877735781779639</v>
      </c>
      <c r="E606" s="2">
        <f t="shared" si="36"/>
        <v>0.001336312008677337</v>
      </c>
    </row>
    <row r="607" spans="1:5" ht="15.75" customHeight="1">
      <c r="A607" s="4">
        <v>606</v>
      </c>
      <c r="B607" s="8">
        <v>376</v>
      </c>
      <c r="C607" s="9">
        <f t="shared" si="35"/>
        <v>18.030673535412458</v>
      </c>
      <c r="D607" s="6">
        <f t="shared" si="37"/>
        <v>5.929589143389895</v>
      </c>
      <c r="E607" s="2">
        <f t="shared" si="36"/>
        <v>0.00023402146118934634</v>
      </c>
    </row>
    <row r="608" spans="1:5" ht="15.75" customHeight="1">
      <c r="A608" s="4">
        <v>607</v>
      </c>
      <c r="B608" s="8">
        <v>382</v>
      </c>
      <c r="C608" s="9">
        <f t="shared" si="35"/>
        <v>104.98572224601025</v>
      </c>
      <c r="D608" s="6">
        <f t="shared" si="37"/>
        <v>5.945420608606575</v>
      </c>
      <c r="E608" s="2">
        <f t="shared" si="36"/>
        <v>0.0009690286629403118</v>
      </c>
    </row>
    <row r="609" spans="1:5" ht="15.75" customHeight="1">
      <c r="A609" s="4">
        <v>608</v>
      </c>
      <c r="B609" s="8">
        <v>395</v>
      </c>
      <c r="C609" s="9">
        <f t="shared" si="35"/>
        <v>540.3883277856388</v>
      </c>
      <c r="D609" s="6">
        <f t="shared" si="37"/>
        <v>5.978885764901122</v>
      </c>
      <c r="E609" s="2">
        <f t="shared" si="36"/>
        <v>0.004172434123543188</v>
      </c>
    </row>
    <row r="610" spans="1:5" ht="15.75" customHeight="1">
      <c r="A610" s="4">
        <v>609</v>
      </c>
      <c r="B610" s="8">
        <v>344</v>
      </c>
      <c r="C610" s="9">
        <f t="shared" si="35"/>
        <v>770.2704137455576</v>
      </c>
      <c r="D610" s="6">
        <f t="shared" si="37"/>
        <v>5.840641657373398</v>
      </c>
      <c r="E610" s="2">
        <f t="shared" si="36"/>
        <v>0.0054242821414781425</v>
      </c>
    </row>
    <row r="611" spans="1:5" ht="15.75" customHeight="1">
      <c r="A611" s="4">
        <v>610</v>
      </c>
      <c r="B611" s="8">
        <v>350</v>
      </c>
      <c r="C611" s="9">
        <f t="shared" si="35"/>
        <v>473.22546245615536</v>
      </c>
      <c r="D611" s="6">
        <f t="shared" si="37"/>
        <v>5.857933154483459</v>
      </c>
      <c r="E611" s="2">
        <f t="shared" si="36"/>
        <v>0.003176249964837471</v>
      </c>
    </row>
    <row r="612" spans="1:5" ht="15.75" customHeight="1">
      <c r="A612" s="4">
        <v>611</v>
      </c>
      <c r="B612" s="8">
        <v>357</v>
      </c>
      <c r="C612" s="9">
        <f t="shared" si="35"/>
        <v>217.67301928518611</v>
      </c>
      <c r="D612" s="6">
        <f t="shared" si="37"/>
        <v>5.877735781779639</v>
      </c>
      <c r="E612" s="2">
        <f t="shared" si="36"/>
        <v>0.001336312008677337</v>
      </c>
    </row>
    <row r="613" spans="1:5" ht="15.75" customHeight="1">
      <c r="A613" s="4">
        <v>612</v>
      </c>
      <c r="B613" s="8">
        <v>357</v>
      </c>
      <c r="C613" s="9">
        <f t="shared" si="35"/>
        <v>217.67301928518611</v>
      </c>
      <c r="D613" s="6">
        <f t="shared" si="37"/>
        <v>5.877735781779639</v>
      </c>
      <c r="E613" s="2">
        <f t="shared" si="36"/>
        <v>0.001336312008677337</v>
      </c>
    </row>
    <row r="614" spans="1:5" ht="15.75" customHeight="1">
      <c r="A614" s="4">
        <v>613</v>
      </c>
      <c r="B614" s="8">
        <v>369</v>
      </c>
      <c r="C614" s="9">
        <f t="shared" si="35"/>
        <v>7.583116706381698</v>
      </c>
      <c r="D614" s="6">
        <f t="shared" si="37"/>
        <v>5.910796644040527</v>
      </c>
      <c r="E614" s="2">
        <f t="shared" si="36"/>
        <v>1.2213203080782874E-05</v>
      </c>
    </row>
    <row r="615" spans="1:5" ht="15.75" customHeight="1">
      <c r="A615" s="4">
        <v>614</v>
      </c>
      <c r="B615" s="8">
        <v>369</v>
      </c>
      <c r="C615" s="9">
        <f t="shared" si="35"/>
        <v>7.583116706381698</v>
      </c>
      <c r="D615" s="6">
        <f t="shared" si="37"/>
        <v>5.910796644040527</v>
      </c>
      <c r="E615" s="2">
        <f t="shared" si="36"/>
        <v>1.2213203080782874E-05</v>
      </c>
    </row>
    <row r="616" spans="1:5" ht="15.75" customHeight="1">
      <c r="A616" s="4">
        <v>615</v>
      </c>
      <c r="B616" s="8">
        <v>376</v>
      </c>
      <c r="C616" s="9">
        <f t="shared" si="35"/>
        <v>18.030673535412458</v>
      </c>
      <c r="D616" s="6">
        <f t="shared" si="37"/>
        <v>5.929589143389895</v>
      </c>
      <c r="E616" s="2">
        <f t="shared" si="36"/>
        <v>0.00023402146118934634</v>
      </c>
    </row>
    <row r="617" spans="1:5" ht="15.75" customHeight="1">
      <c r="A617" s="4">
        <v>616</v>
      </c>
      <c r="B617" s="8">
        <v>357</v>
      </c>
      <c r="C617" s="9">
        <f t="shared" si="35"/>
        <v>217.67301928518611</v>
      </c>
      <c r="D617" s="6">
        <f t="shared" si="37"/>
        <v>5.877735781779639</v>
      </c>
      <c r="E617" s="2">
        <f t="shared" si="36"/>
        <v>0.001336312008677337</v>
      </c>
    </row>
    <row r="618" spans="1:5" ht="15.75" customHeight="1">
      <c r="A618" s="4">
        <v>617</v>
      </c>
      <c r="B618" s="8">
        <v>363</v>
      </c>
      <c r="C618" s="9">
        <f t="shared" si="35"/>
        <v>76.62806799578391</v>
      </c>
      <c r="D618" s="6">
        <f t="shared" si="37"/>
        <v>5.8944028342648505</v>
      </c>
      <c r="E618" s="2">
        <f t="shared" si="36"/>
        <v>0.0003955543860760085</v>
      </c>
    </row>
    <row r="619" spans="1:5" ht="15.75" customHeight="1">
      <c r="A619" s="4">
        <v>618</v>
      </c>
      <c r="B619" s="8">
        <v>338</v>
      </c>
      <c r="C619" s="9">
        <f t="shared" si="35"/>
        <v>1139.3153650349598</v>
      </c>
      <c r="D619" s="6">
        <f t="shared" si="37"/>
        <v>5.823045895483019</v>
      </c>
      <c r="E619" s="2">
        <f t="shared" si="36"/>
        <v>0.008325739062339405</v>
      </c>
    </row>
    <row r="620" spans="1:5" ht="15.75" customHeight="1">
      <c r="A620" s="4">
        <v>619</v>
      </c>
      <c r="B620" s="8">
        <v>344</v>
      </c>
      <c r="C620" s="9">
        <f t="shared" si="35"/>
        <v>770.2704137455576</v>
      </c>
      <c r="D620" s="6">
        <f t="shared" si="37"/>
        <v>5.840641657373398</v>
      </c>
      <c r="E620" s="2">
        <f t="shared" si="36"/>
        <v>0.0054242821414781425</v>
      </c>
    </row>
    <row r="621" spans="1:5" ht="15.75" customHeight="1">
      <c r="A621" s="4">
        <v>620</v>
      </c>
      <c r="B621" s="8">
        <v>344</v>
      </c>
      <c r="C621" s="9">
        <f t="shared" si="35"/>
        <v>770.2704137455576</v>
      </c>
      <c r="D621" s="6">
        <f t="shared" si="37"/>
        <v>5.840641657373398</v>
      </c>
      <c r="E621" s="2">
        <f t="shared" si="36"/>
        <v>0.0054242821414781425</v>
      </c>
    </row>
    <row r="622" spans="1:5" ht="15.75" customHeight="1">
      <c r="A622" s="4">
        <v>621</v>
      </c>
      <c r="B622" s="8">
        <v>338</v>
      </c>
      <c r="C622" s="9">
        <f t="shared" si="35"/>
        <v>1139.3153650349598</v>
      </c>
      <c r="D622" s="6">
        <f t="shared" si="37"/>
        <v>5.823045895483019</v>
      </c>
      <c r="E622" s="2">
        <f t="shared" si="36"/>
        <v>0.008325739062339405</v>
      </c>
    </row>
    <row r="623" spans="1:5" ht="15.75" customHeight="1">
      <c r="A623" s="4">
        <v>622</v>
      </c>
      <c r="B623" s="8">
        <v>357</v>
      </c>
      <c r="C623" s="9">
        <f t="shared" si="35"/>
        <v>217.67301928518611</v>
      </c>
      <c r="D623" s="6">
        <f t="shared" si="37"/>
        <v>5.877735781779639</v>
      </c>
      <c r="E623" s="2">
        <f t="shared" si="36"/>
        <v>0.001336312008677337</v>
      </c>
    </row>
    <row r="624" spans="1:5" ht="15.75" customHeight="1">
      <c r="A624" s="4">
        <v>623</v>
      </c>
      <c r="B624" s="8">
        <v>344</v>
      </c>
      <c r="C624" s="9">
        <f t="shared" si="35"/>
        <v>770.2704137455576</v>
      </c>
      <c r="D624" s="6">
        <f t="shared" si="37"/>
        <v>5.840641657373398</v>
      </c>
      <c r="E624" s="2">
        <f t="shared" si="36"/>
        <v>0.0054242821414781425</v>
      </c>
    </row>
    <row r="625" spans="1:5" ht="15.75" customHeight="1">
      <c r="A625" s="4">
        <v>624</v>
      </c>
      <c r="B625" s="8">
        <v>369</v>
      </c>
      <c r="C625" s="9">
        <f t="shared" si="35"/>
        <v>7.583116706381698</v>
      </c>
      <c r="D625" s="6">
        <f t="shared" si="37"/>
        <v>5.910796644040527</v>
      </c>
      <c r="E625" s="2">
        <f t="shared" si="36"/>
        <v>1.2213203080782874E-05</v>
      </c>
    </row>
    <row r="626" spans="1:5" ht="15.75" customHeight="1">
      <c r="A626" s="4">
        <v>625</v>
      </c>
      <c r="B626" s="8">
        <v>357</v>
      </c>
      <c r="C626" s="9">
        <f t="shared" si="35"/>
        <v>217.67301928518611</v>
      </c>
      <c r="D626" s="6">
        <f t="shared" si="37"/>
        <v>5.877735781779639</v>
      </c>
      <c r="E626" s="2">
        <f t="shared" si="36"/>
        <v>0.001336312008677337</v>
      </c>
    </row>
    <row r="627" spans="1:5" ht="15.75" customHeight="1">
      <c r="A627" s="4">
        <v>626</v>
      </c>
      <c r="B627" s="8">
        <v>331</v>
      </c>
      <c r="C627" s="9">
        <f t="shared" si="35"/>
        <v>1660.867808205929</v>
      </c>
      <c r="D627" s="6">
        <f t="shared" si="37"/>
        <v>5.802118375377063</v>
      </c>
      <c r="E627" s="2">
        <f t="shared" si="36"/>
        <v>0.01258278372538746</v>
      </c>
    </row>
    <row r="628" spans="1:5" ht="15.75" customHeight="1">
      <c r="A628" s="4">
        <v>627</v>
      </c>
      <c r="B628" s="8">
        <v>344</v>
      </c>
      <c r="C628" s="9">
        <f t="shared" si="35"/>
        <v>770.2704137455576</v>
      </c>
      <c r="D628" s="6">
        <f t="shared" si="37"/>
        <v>5.840641657373398</v>
      </c>
      <c r="E628" s="2">
        <f t="shared" si="36"/>
        <v>0.0054242821414781425</v>
      </c>
    </row>
    <row r="629" spans="1:5" ht="15.75" customHeight="1">
      <c r="A629" s="4">
        <v>628</v>
      </c>
      <c r="B629" s="8">
        <v>331</v>
      </c>
      <c r="C629" s="9">
        <f t="shared" si="35"/>
        <v>1660.867808205929</v>
      </c>
      <c r="D629" s="6">
        <f t="shared" si="37"/>
        <v>5.802118375377063</v>
      </c>
      <c r="E629" s="2">
        <f t="shared" si="36"/>
        <v>0.01258278372538746</v>
      </c>
    </row>
    <row r="630" spans="1:5" ht="15.75" customHeight="1">
      <c r="A630" s="4">
        <v>629</v>
      </c>
      <c r="B630" s="8">
        <v>344</v>
      </c>
      <c r="C630" s="9">
        <f t="shared" si="35"/>
        <v>770.2704137455576</v>
      </c>
      <c r="D630" s="6">
        <f t="shared" si="37"/>
        <v>5.840641657373398</v>
      </c>
      <c r="E630" s="2">
        <f t="shared" si="36"/>
        <v>0.0054242821414781425</v>
      </c>
    </row>
    <row r="631" spans="1:5" ht="15.75" customHeight="1">
      <c r="A631" s="4">
        <v>630</v>
      </c>
      <c r="B631" s="8">
        <v>331</v>
      </c>
      <c r="C631" s="9">
        <f t="shared" si="35"/>
        <v>1660.867808205929</v>
      </c>
      <c r="D631" s="6">
        <f t="shared" si="37"/>
        <v>5.802118375377063</v>
      </c>
      <c r="E631" s="2">
        <f t="shared" si="36"/>
        <v>0.01258278372538746</v>
      </c>
    </row>
    <row r="632" spans="1:5" ht="15.75" customHeight="1">
      <c r="A632" s="4">
        <v>631</v>
      </c>
      <c r="B632" s="8">
        <v>312</v>
      </c>
      <c r="C632" s="9">
        <f t="shared" si="35"/>
        <v>3570.5101539557027</v>
      </c>
      <c r="D632" s="6">
        <f t="shared" si="37"/>
        <v>5.7430031878094825</v>
      </c>
      <c r="E632" s="2">
        <f t="shared" si="36"/>
        <v>0.029339645943270484</v>
      </c>
    </row>
    <row r="633" spans="1:5" ht="15.75" customHeight="1">
      <c r="A633" s="4">
        <v>632</v>
      </c>
      <c r="B633" s="8">
        <v>344</v>
      </c>
      <c r="C633" s="9">
        <f t="shared" si="35"/>
        <v>770.2704137455576</v>
      </c>
      <c r="D633" s="6">
        <f t="shared" si="37"/>
        <v>5.840641657373398</v>
      </c>
      <c r="E633" s="2">
        <f t="shared" si="36"/>
        <v>0.0054242821414781425</v>
      </c>
    </row>
    <row r="634" spans="1:5" ht="15.75" customHeight="1">
      <c r="A634" s="4">
        <v>633</v>
      </c>
      <c r="B634" s="8">
        <v>331</v>
      </c>
      <c r="C634" s="9">
        <f t="shared" si="35"/>
        <v>1660.867808205929</v>
      </c>
      <c r="D634" s="6">
        <f t="shared" si="37"/>
        <v>5.802118375377063</v>
      </c>
      <c r="E634" s="2">
        <f t="shared" si="36"/>
        <v>0.01258278372538746</v>
      </c>
    </row>
    <row r="635" spans="1:5" ht="15.75" customHeight="1">
      <c r="A635" s="4">
        <v>634</v>
      </c>
      <c r="B635" s="8">
        <v>357</v>
      </c>
      <c r="C635" s="9">
        <f t="shared" si="35"/>
        <v>217.67301928518611</v>
      </c>
      <c r="D635" s="6">
        <f t="shared" si="37"/>
        <v>5.877735781779639</v>
      </c>
      <c r="E635" s="2">
        <f t="shared" si="36"/>
        <v>0.001336312008677337</v>
      </c>
    </row>
    <row r="636" spans="1:5" ht="15.75" customHeight="1">
      <c r="A636" s="4">
        <v>635</v>
      </c>
      <c r="B636" s="8">
        <v>350</v>
      </c>
      <c r="C636" s="9">
        <f t="shared" si="35"/>
        <v>473.22546245615536</v>
      </c>
      <c r="D636" s="6">
        <f t="shared" si="37"/>
        <v>5.857933154483459</v>
      </c>
      <c r="E636" s="2">
        <f t="shared" si="36"/>
        <v>0.003176249964837471</v>
      </c>
    </row>
    <row r="637" spans="1:5" ht="15.75" customHeight="1">
      <c r="A637" s="4">
        <v>636</v>
      </c>
      <c r="B637" s="8">
        <v>344</v>
      </c>
      <c r="C637" s="9">
        <f t="shared" si="35"/>
        <v>770.2704137455576</v>
      </c>
      <c r="D637" s="6">
        <f t="shared" si="37"/>
        <v>5.840641657373398</v>
      </c>
      <c r="E637" s="2">
        <f t="shared" si="36"/>
        <v>0.0054242821414781425</v>
      </c>
    </row>
    <row r="638" spans="1:5" ht="15.75" customHeight="1">
      <c r="A638" s="4">
        <v>637</v>
      </c>
      <c r="B638" s="8">
        <v>350</v>
      </c>
      <c r="C638" s="9">
        <f t="shared" si="35"/>
        <v>473.22546245615536</v>
      </c>
      <c r="D638" s="6">
        <f t="shared" si="37"/>
        <v>5.857933154483459</v>
      </c>
      <c r="E638" s="2">
        <f t="shared" si="36"/>
        <v>0.003176249964837471</v>
      </c>
    </row>
    <row r="639" spans="1:5" ht="15.75" customHeight="1">
      <c r="A639" s="4">
        <v>638</v>
      </c>
      <c r="B639" s="8">
        <v>363</v>
      </c>
      <c r="C639" s="9">
        <f t="shared" si="35"/>
        <v>76.62806799578391</v>
      </c>
      <c r="D639" s="6">
        <f t="shared" si="37"/>
        <v>5.8944028342648505</v>
      </c>
      <c r="E639" s="2">
        <f t="shared" si="36"/>
        <v>0.0003955543860760085</v>
      </c>
    </row>
    <row r="640" spans="1:5" ht="15.75" customHeight="1">
      <c r="A640" s="4">
        <v>639</v>
      </c>
      <c r="B640" s="8">
        <v>350</v>
      </c>
      <c r="C640" s="9">
        <f t="shared" si="35"/>
        <v>473.22546245615536</v>
      </c>
      <c r="D640" s="6">
        <f t="shared" si="37"/>
        <v>5.857933154483459</v>
      </c>
      <c r="E640" s="2">
        <f t="shared" si="36"/>
        <v>0.003176249964837471</v>
      </c>
    </row>
    <row r="641" spans="1:5" ht="15.75" customHeight="1">
      <c r="A641" s="4">
        <v>640</v>
      </c>
      <c r="B641" s="8">
        <v>350</v>
      </c>
      <c r="C641" s="9">
        <f t="shared" si="35"/>
        <v>473.22546245615536</v>
      </c>
      <c r="D641" s="6">
        <f t="shared" si="37"/>
        <v>5.857933154483459</v>
      </c>
      <c r="E641" s="2">
        <f t="shared" si="36"/>
        <v>0.003176249964837471</v>
      </c>
    </row>
    <row r="642" spans="1:5" ht="15.75" customHeight="1">
      <c r="A642" s="4">
        <v>641</v>
      </c>
      <c r="B642" s="8">
        <v>363</v>
      </c>
      <c r="C642" s="9">
        <f aca="true" t="shared" si="38" ref="C642:C705">+(B642-$H$5)^2</f>
        <v>76.62806799578391</v>
      </c>
      <c r="D642" s="6">
        <f t="shared" si="37"/>
        <v>5.8944028342648505</v>
      </c>
      <c r="E642" s="2">
        <f aca="true" t="shared" si="39" ref="E642:E705">+(D642-$H$9)^2</f>
        <v>0.0003955543860760085</v>
      </c>
    </row>
    <row r="643" spans="1:5" ht="15.75" customHeight="1">
      <c r="A643" s="4">
        <v>642</v>
      </c>
      <c r="B643" s="8">
        <v>382</v>
      </c>
      <c r="C643" s="9">
        <f t="shared" si="38"/>
        <v>104.98572224601025</v>
      </c>
      <c r="D643" s="6">
        <f aca="true" t="shared" si="40" ref="D643:D706">+LN(B643)</f>
        <v>5.945420608606575</v>
      </c>
      <c r="E643" s="2">
        <f t="shared" si="39"/>
        <v>0.0009690286629403118</v>
      </c>
    </row>
    <row r="644" spans="1:5" ht="15.75" customHeight="1">
      <c r="A644" s="4">
        <v>643</v>
      </c>
      <c r="B644" s="8">
        <v>401</v>
      </c>
      <c r="C644" s="9">
        <f t="shared" si="38"/>
        <v>855.3433764962366</v>
      </c>
      <c r="D644" s="6">
        <f t="shared" si="40"/>
        <v>5.993961427306569</v>
      </c>
      <c r="E644" s="2">
        <f t="shared" si="39"/>
        <v>0.006347315898579325</v>
      </c>
    </row>
    <row r="645" spans="1:5" ht="15.75" customHeight="1">
      <c r="A645" s="4">
        <v>644</v>
      </c>
      <c r="B645" s="8">
        <v>357</v>
      </c>
      <c r="C645" s="9">
        <f t="shared" si="38"/>
        <v>217.67301928518611</v>
      </c>
      <c r="D645" s="6">
        <f t="shared" si="40"/>
        <v>5.877735781779639</v>
      </c>
      <c r="E645" s="2">
        <f t="shared" si="39"/>
        <v>0.001336312008677337</v>
      </c>
    </row>
    <row r="646" spans="1:5" ht="15.75" customHeight="1">
      <c r="A646" s="4">
        <v>645</v>
      </c>
      <c r="B646" s="8">
        <v>382</v>
      </c>
      <c r="C646" s="9">
        <f t="shared" si="38"/>
        <v>104.98572224601025</v>
      </c>
      <c r="D646" s="6">
        <f t="shared" si="40"/>
        <v>5.945420608606575</v>
      </c>
      <c r="E646" s="2">
        <f t="shared" si="39"/>
        <v>0.0009690286629403118</v>
      </c>
    </row>
    <row r="647" spans="1:5" ht="15.75" customHeight="1">
      <c r="A647" s="4">
        <v>646</v>
      </c>
      <c r="B647" s="8">
        <v>408</v>
      </c>
      <c r="C647" s="9">
        <f t="shared" si="38"/>
        <v>1313.7909333252674</v>
      </c>
      <c r="D647" s="6">
        <f t="shared" si="40"/>
        <v>6.0112671744041615</v>
      </c>
      <c r="E647" s="2">
        <f t="shared" si="39"/>
        <v>0.009404304043931496</v>
      </c>
    </row>
    <row r="648" spans="1:5" ht="15.75" customHeight="1">
      <c r="A648" s="4">
        <v>647</v>
      </c>
      <c r="B648" s="8">
        <v>389</v>
      </c>
      <c r="C648" s="9">
        <f t="shared" si="38"/>
        <v>297.433279075041</v>
      </c>
      <c r="D648" s="6">
        <f t="shared" si="40"/>
        <v>5.963579343618446</v>
      </c>
      <c r="E648" s="2">
        <f t="shared" si="39"/>
        <v>0.0024293030240446017</v>
      </c>
    </row>
    <row r="649" spans="1:5" ht="15.75" customHeight="1">
      <c r="A649" s="4">
        <v>648</v>
      </c>
      <c r="B649" s="8">
        <v>401</v>
      </c>
      <c r="C649" s="9">
        <f t="shared" si="38"/>
        <v>855.3433764962366</v>
      </c>
      <c r="D649" s="6">
        <f t="shared" si="40"/>
        <v>5.993961427306569</v>
      </c>
      <c r="E649" s="2">
        <f t="shared" si="39"/>
        <v>0.006347315898579325</v>
      </c>
    </row>
    <row r="650" spans="1:5" ht="15.75" customHeight="1">
      <c r="A650" s="4">
        <v>649</v>
      </c>
      <c r="B650" s="8">
        <v>414</v>
      </c>
      <c r="C650" s="9">
        <f t="shared" si="38"/>
        <v>1784.7459820358652</v>
      </c>
      <c r="D650" s="6">
        <f t="shared" si="40"/>
        <v>6.025865973825314</v>
      </c>
      <c r="E650" s="2">
        <f t="shared" si="39"/>
        <v>0.012448889232084256</v>
      </c>
    </row>
    <row r="651" spans="1:5" ht="15.75" customHeight="1">
      <c r="A651" s="4">
        <v>650</v>
      </c>
      <c r="B651" s="8">
        <v>376</v>
      </c>
      <c r="C651" s="9">
        <f t="shared" si="38"/>
        <v>18.030673535412458</v>
      </c>
      <c r="D651" s="6">
        <f t="shared" si="40"/>
        <v>5.929589143389895</v>
      </c>
      <c r="E651" s="2">
        <f t="shared" si="39"/>
        <v>0.00023402146118934634</v>
      </c>
    </row>
    <row r="652" spans="1:5" ht="15.75" customHeight="1">
      <c r="A652" s="4">
        <v>651</v>
      </c>
      <c r="B652" s="8">
        <v>369</v>
      </c>
      <c r="C652" s="9">
        <f t="shared" si="38"/>
        <v>7.583116706381698</v>
      </c>
      <c r="D652" s="6">
        <f t="shared" si="40"/>
        <v>5.910796644040527</v>
      </c>
      <c r="E652" s="2">
        <f t="shared" si="39"/>
        <v>1.2213203080782874E-05</v>
      </c>
    </row>
    <row r="653" spans="1:5" ht="15.75" customHeight="1">
      <c r="A653" s="4">
        <v>652</v>
      </c>
      <c r="B653" s="8">
        <v>357</v>
      </c>
      <c r="C653" s="9">
        <f t="shared" si="38"/>
        <v>217.67301928518611</v>
      </c>
      <c r="D653" s="6">
        <f t="shared" si="40"/>
        <v>5.877735781779639</v>
      </c>
      <c r="E653" s="2">
        <f t="shared" si="39"/>
        <v>0.001336312008677337</v>
      </c>
    </row>
    <row r="654" spans="1:5" ht="15.75" customHeight="1">
      <c r="A654" s="4">
        <v>653</v>
      </c>
      <c r="B654" s="8">
        <v>363</v>
      </c>
      <c r="C654" s="9">
        <f t="shared" si="38"/>
        <v>76.62806799578391</v>
      </c>
      <c r="D654" s="6">
        <f t="shared" si="40"/>
        <v>5.8944028342648505</v>
      </c>
      <c r="E654" s="2">
        <f t="shared" si="39"/>
        <v>0.0003955543860760085</v>
      </c>
    </row>
    <row r="655" spans="1:5" ht="15.75" customHeight="1">
      <c r="A655" s="4">
        <v>654</v>
      </c>
      <c r="B655" s="8">
        <v>363</v>
      </c>
      <c r="C655" s="9">
        <f t="shared" si="38"/>
        <v>76.62806799578391</v>
      </c>
      <c r="D655" s="6">
        <f t="shared" si="40"/>
        <v>5.8944028342648505</v>
      </c>
      <c r="E655" s="2">
        <f t="shared" si="39"/>
        <v>0.0003955543860760085</v>
      </c>
    </row>
    <row r="656" spans="1:5" ht="15.75" customHeight="1">
      <c r="A656" s="4">
        <v>655</v>
      </c>
      <c r="B656" s="8">
        <v>363</v>
      </c>
      <c r="C656" s="9">
        <f t="shared" si="38"/>
        <v>76.62806799578391</v>
      </c>
      <c r="D656" s="6">
        <f t="shared" si="40"/>
        <v>5.8944028342648505</v>
      </c>
      <c r="E656" s="2">
        <f t="shared" si="39"/>
        <v>0.0003955543860760085</v>
      </c>
    </row>
    <row r="657" spans="1:5" ht="15.75" customHeight="1">
      <c r="A657" s="4">
        <v>656</v>
      </c>
      <c r="B657" s="8">
        <v>357</v>
      </c>
      <c r="C657" s="9">
        <f t="shared" si="38"/>
        <v>217.67301928518611</v>
      </c>
      <c r="D657" s="6">
        <f t="shared" si="40"/>
        <v>5.877735781779639</v>
      </c>
      <c r="E657" s="2">
        <f t="shared" si="39"/>
        <v>0.001336312008677337</v>
      </c>
    </row>
    <row r="658" spans="1:5" ht="15.75" customHeight="1">
      <c r="A658" s="4">
        <v>657</v>
      </c>
      <c r="B658" s="8">
        <v>363</v>
      </c>
      <c r="C658" s="9">
        <f t="shared" si="38"/>
        <v>76.62806799578391</v>
      </c>
      <c r="D658" s="6">
        <f t="shared" si="40"/>
        <v>5.8944028342648505</v>
      </c>
      <c r="E658" s="2">
        <f t="shared" si="39"/>
        <v>0.0003955543860760085</v>
      </c>
    </row>
    <row r="659" spans="1:5" ht="15.75" customHeight="1">
      <c r="A659" s="4">
        <v>658</v>
      </c>
      <c r="B659" s="8">
        <v>344</v>
      </c>
      <c r="C659" s="9">
        <f t="shared" si="38"/>
        <v>770.2704137455576</v>
      </c>
      <c r="D659" s="6">
        <f t="shared" si="40"/>
        <v>5.840641657373398</v>
      </c>
      <c r="E659" s="2">
        <f t="shared" si="39"/>
        <v>0.0054242821414781425</v>
      </c>
    </row>
    <row r="660" spans="1:5" ht="15.75" customHeight="1">
      <c r="A660" s="4">
        <v>659</v>
      </c>
      <c r="B660" s="8">
        <v>350</v>
      </c>
      <c r="C660" s="9">
        <f t="shared" si="38"/>
        <v>473.22546245615536</v>
      </c>
      <c r="D660" s="6">
        <f t="shared" si="40"/>
        <v>5.857933154483459</v>
      </c>
      <c r="E660" s="2">
        <f t="shared" si="39"/>
        <v>0.003176249964837471</v>
      </c>
    </row>
    <row r="661" spans="1:5" ht="15.75" customHeight="1">
      <c r="A661" s="4">
        <v>660</v>
      </c>
      <c r="B661" s="8">
        <v>357</v>
      </c>
      <c r="C661" s="9">
        <f t="shared" si="38"/>
        <v>217.67301928518611</v>
      </c>
      <c r="D661" s="6">
        <f t="shared" si="40"/>
        <v>5.877735781779639</v>
      </c>
      <c r="E661" s="2">
        <f t="shared" si="39"/>
        <v>0.001336312008677337</v>
      </c>
    </row>
    <row r="662" spans="1:5" ht="15.75" customHeight="1">
      <c r="A662" s="4">
        <v>661</v>
      </c>
      <c r="B662" s="8">
        <v>357</v>
      </c>
      <c r="C662" s="9">
        <f t="shared" si="38"/>
        <v>217.67301928518611</v>
      </c>
      <c r="D662" s="6">
        <f t="shared" si="40"/>
        <v>5.877735781779639</v>
      </c>
      <c r="E662" s="2">
        <f t="shared" si="39"/>
        <v>0.001336312008677337</v>
      </c>
    </row>
    <row r="663" spans="1:5" ht="15.75" customHeight="1">
      <c r="A663" s="4">
        <v>662</v>
      </c>
      <c r="B663" s="8">
        <v>376</v>
      </c>
      <c r="C663" s="9">
        <f t="shared" si="38"/>
        <v>18.030673535412458</v>
      </c>
      <c r="D663" s="6">
        <f t="shared" si="40"/>
        <v>5.929589143389895</v>
      </c>
      <c r="E663" s="2">
        <f t="shared" si="39"/>
        <v>0.00023402146118934634</v>
      </c>
    </row>
    <row r="664" spans="1:5" ht="15.75" customHeight="1">
      <c r="A664" s="4">
        <v>663</v>
      </c>
      <c r="B664" s="8">
        <v>408</v>
      </c>
      <c r="C664" s="9">
        <f t="shared" si="38"/>
        <v>1313.7909333252674</v>
      </c>
      <c r="D664" s="6">
        <f t="shared" si="40"/>
        <v>6.0112671744041615</v>
      </c>
      <c r="E664" s="2">
        <f t="shared" si="39"/>
        <v>0.009404304043931496</v>
      </c>
    </row>
    <row r="665" spans="1:5" ht="15.75" customHeight="1">
      <c r="A665" s="4">
        <v>664</v>
      </c>
      <c r="B665" s="8">
        <v>382</v>
      </c>
      <c r="C665" s="9">
        <f t="shared" si="38"/>
        <v>104.98572224601025</v>
      </c>
      <c r="D665" s="6">
        <f t="shared" si="40"/>
        <v>5.945420608606575</v>
      </c>
      <c r="E665" s="2">
        <f t="shared" si="39"/>
        <v>0.0009690286629403118</v>
      </c>
    </row>
    <row r="666" spans="1:5" ht="15.75" customHeight="1">
      <c r="A666" s="4">
        <v>665</v>
      </c>
      <c r="B666" s="8">
        <v>369</v>
      </c>
      <c r="C666" s="9">
        <f t="shared" si="38"/>
        <v>7.583116706381698</v>
      </c>
      <c r="D666" s="6">
        <f t="shared" si="40"/>
        <v>5.910796644040527</v>
      </c>
      <c r="E666" s="2">
        <f t="shared" si="39"/>
        <v>1.2213203080782874E-05</v>
      </c>
    </row>
    <row r="667" spans="1:5" ht="15.75" customHeight="1">
      <c r="A667" s="4">
        <v>666</v>
      </c>
      <c r="B667" s="8">
        <v>395</v>
      </c>
      <c r="C667" s="9">
        <f t="shared" si="38"/>
        <v>540.3883277856388</v>
      </c>
      <c r="D667" s="6">
        <f t="shared" si="40"/>
        <v>5.978885764901122</v>
      </c>
      <c r="E667" s="2">
        <f t="shared" si="39"/>
        <v>0.004172434123543188</v>
      </c>
    </row>
    <row r="668" spans="1:5" ht="15.75" customHeight="1">
      <c r="A668" s="4">
        <v>667</v>
      </c>
      <c r="B668" s="8">
        <v>382</v>
      </c>
      <c r="C668" s="9">
        <f t="shared" si="38"/>
        <v>104.98572224601025</v>
      </c>
      <c r="D668" s="6">
        <f t="shared" si="40"/>
        <v>5.945420608606575</v>
      </c>
      <c r="E668" s="2">
        <f t="shared" si="39"/>
        <v>0.0009690286629403118</v>
      </c>
    </row>
    <row r="669" spans="1:5" ht="15.75" customHeight="1">
      <c r="A669" s="4">
        <v>668</v>
      </c>
      <c r="B669" s="8">
        <v>395</v>
      </c>
      <c r="C669" s="9">
        <f t="shared" si="38"/>
        <v>540.3883277856388</v>
      </c>
      <c r="D669" s="6">
        <f t="shared" si="40"/>
        <v>5.978885764901122</v>
      </c>
      <c r="E669" s="2">
        <f t="shared" si="39"/>
        <v>0.004172434123543188</v>
      </c>
    </row>
    <row r="670" spans="1:5" ht="15.75" customHeight="1">
      <c r="A670" s="4">
        <v>669</v>
      </c>
      <c r="B670" s="8">
        <v>382</v>
      </c>
      <c r="C670" s="9">
        <f t="shared" si="38"/>
        <v>104.98572224601025</v>
      </c>
      <c r="D670" s="6">
        <f t="shared" si="40"/>
        <v>5.945420608606575</v>
      </c>
      <c r="E670" s="2">
        <f t="shared" si="39"/>
        <v>0.0009690286629403118</v>
      </c>
    </row>
    <row r="671" spans="1:5" ht="15.75" customHeight="1">
      <c r="A671" s="4">
        <v>670</v>
      </c>
      <c r="B671" s="8">
        <v>389</v>
      </c>
      <c r="C671" s="9">
        <f t="shared" si="38"/>
        <v>297.433279075041</v>
      </c>
      <c r="D671" s="6">
        <f t="shared" si="40"/>
        <v>5.963579343618446</v>
      </c>
      <c r="E671" s="2">
        <f t="shared" si="39"/>
        <v>0.0024293030240446017</v>
      </c>
    </row>
    <row r="672" spans="1:5" ht="15.75" customHeight="1">
      <c r="A672" s="4">
        <v>671</v>
      </c>
      <c r="B672" s="8">
        <v>401</v>
      </c>
      <c r="C672" s="9">
        <f t="shared" si="38"/>
        <v>855.3433764962366</v>
      </c>
      <c r="D672" s="6">
        <f t="shared" si="40"/>
        <v>5.993961427306569</v>
      </c>
      <c r="E672" s="2">
        <f t="shared" si="39"/>
        <v>0.006347315898579325</v>
      </c>
    </row>
    <row r="673" spans="1:5" ht="15.75" customHeight="1">
      <c r="A673" s="4">
        <v>672</v>
      </c>
      <c r="B673" s="8">
        <v>306</v>
      </c>
      <c r="C673" s="9">
        <f t="shared" si="38"/>
        <v>4323.555105245105</v>
      </c>
      <c r="D673" s="6">
        <f t="shared" si="40"/>
        <v>5.723585101952381</v>
      </c>
      <c r="E673" s="2">
        <f t="shared" si="39"/>
        <v>0.03636888577758324</v>
      </c>
    </row>
    <row r="674" spans="1:5" ht="15.75" customHeight="1">
      <c r="A674" s="4">
        <v>673</v>
      </c>
      <c r="B674" s="8">
        <v>306</v>
      </c>
      <c r="C674" s="9">
        <f t="shared" si="38"/>
        <v>4323.555105245105</v>
      </c>
      <c r="D674" s="6">
        <f t="shared" si="40"/>
        <v>5.723585101952381</v>
      </c>
      <c r="E674" s="2">
        <f t="shared" si="39"/>
        <v>0.03636888577758324</v>
      </c>
    </row>
    <row r="675" spans="1:5" ht="15.75" customHeight="1">
      <c r="A675" s="4">
        <v>674</v>
      </c>
      <c r="B675" s="8">
        <v>369</v>
      </c>
      <c r="C675" s="9">
        <f t="shared" si="38"/>
        <v>7.583116706381698</v>
      </c>
      <c r="D675" s="6">
        <f t="shared" si="40"/>
        <v>5.910796644040527</v>
      </c>
      <c r="E675" s="2">
        <f t="shared" si="39"/>
        <v>1.2213203080782874E-05</v>
      </c>
    </row>
    <row r="676" spans="1:5" ht="15.75" customHeight="1">
      <c r="A676" s="4">
        <v>675</v>
      </c>
      <c r="B676" s="8">
        <v>344</v>
      </c>
      <c r="C676" s="9">
        <f t="shared" si="38"/>
        <v>770.2704137455576</v>
      </c>
      <c r="D676" s="6">
        <f t="shared" si="40"/>
        <v>5.840641657373398</v>
      </c>
      <c r="E676" s="2">
        <f t="shared" si="39"/>
        <v>0.0054242821414781425</v>
      </c>
    </row>
    <row r="677" spans="1:5" ht="15.75" customHeight="1">
      <c r="A677" s="4">
        <v>676</v>
      </c>
      <c r="B677" s="8">
        <v>324</v>
      </c>
      <c r="C677" s="9">
        <f t="shared" si="38"/>
        <v>2280.4202513768982</v>
      </c>
      <c r="D677" s="6">
        <f t="shared" si="40"/>
        <v>5.780743515792329</v>
      </c>
      <c r="E677" s="2">
        <f t="shared" si="39"/>
        <v>0.01783503293835758</v>
      </c>
    </row>
    <row r="678" spans="1:5" ht="15.75" customHeight="1">
      <c r="A678" s="4">
        <v>677</v>
      </c>
      <c r="B678" s="8">
        <v>339</v>
      </c>
      <c r="C678" s="9">
        <f t="shared" si="38"/>
        <v>1072.8078731533926</v>
      </c>
      <c r="D678" s="6">
        <f t="shared" si="40"/>
        <v>5.82600010738045</v>
      </c>
      <c r="E678" s="2">
        <f t="shared" si="39"/>
        <v>0.007795349418384706</v>
      </c>
    </row>
    <row r="679" spans="1:5" ht="15.75" customHeight="1">
      <c r="A679" s="4">
        <v>678</v>
      </c>
      <c r="B679" s="8">
        <v>382</v>
      </c>
      <c r="C679" s="9">
        <f t="shared" si="38"/>
        <v>104.98572224601025</v>
      </c>
      <c r="D679" s="6">
        <f t="shared" si="40"/>
        <v>5.945420608606575</v>
      </c>
      <c r="E679" s="2">
        <f t="shared" si="39"/>
        <v>0.0009690286629403118</v>
      </c>
    </row>
    <row r="680" spans="1:5" ht="15.75" customHeight="1">
      <c r="A680" s="4">
        <v>679</v>
      </c>
      <c r="B680" s="8">
        <v>389</v>
      </c>
      <c r="C680" s="9">
        <f t="shared" si="38"/>
        <v>297.433279075041</v>
      </c>
      <c r="D680" s="6">
        <f t="shared" si="40"/>
        <v>5.963579343618446</v>
      </c>
      <c r="E680" s="2">
        <f t="shared" si="39"/>
        <v>0.0024293030240446017</v>
      </c>
    </row>
    <row r="681" spans="1:5" ht="15.75" customHeight="1">
      <c r="A681" s="4">
        <v>680</v>
      </c>
      <c r="B681" s="8">
        <v>414</v>
      </c>
      <c r="C681" s="9">
        <f t="shared" si="38"/>
        <v>1784.7459820358652</v>
      </c>
      <c r="D681" s="6">
        <f t="shared" si="40"/>
        <v>6.025865973825314</v>
      </c>
      <c r="E681" s="2">
        <f t="shared" si="39"/>
        <v>0.012448889232084256</v>
      </c>
    </row>
    <row r="682" spans="1:5" ht="15.75" customHeight="1">
      <c r="A682" s="4">
        <v>681</v>
      </c>
      <c r="B682" s="8">
        <v>382</v>
      </c>
      <c r="C682" s="9">
        <f t="shared" si="38"/>
        <v>104.98572224601025</v>
      </c>
      <c r="D682" s="6">
        <f t="shared" si="40"/>
        <v>5.945420608606575</v>
      </c>
      <c r="E682" s="2">
        <f t="shared" si="39"/>
        <v>0.0009690286629403118</v>
      </c>
    </row>
    <row r="683" spans="1:5" ht="15.75" customHeight="1">
      <c r="A683" s="4">
        <v>682</v>
      </c>
      <c r="B683" s="8">
        <v>389</v>
      </c>
      <c r="C683" s="9">
        <f t="shared" si="38"/>
        <v>297.433279075041</v>
      </c>
      <c r="D683" s="6">
        <f t="shared" si="40"/>
        <v>5.963579343618446</v>
      </c>
      <c r="E683" s="2">
        <f t="shared" si="39"/>
        <v>0.0024293030240446017</v>
      </c>
    </row>
    <row r="684" spans="1:5" ht="15.75" customHeight="1">
      <c r="A684" s="4">
        <v>683</v>
      </c>
      <c r="B684" s="8">
        <v>395</v>
      </c>
      <c r="C684" s="9">
        <f t="shared" si="38"/>
        <v>540.3883277856388</v>
      </c>
      <c r="D684" s="6">
        <f t="shared" si="40"/>
        <v>5.978885764901122</v>
      </c>
      <c r="E684" s="2">
        <f t="shared" si="39"/>
        <v>0.004172434123543188</v>
      </c>
    </row>
    <row r="685" spans="1:5" ht="15.75" customHeight="1">
      <c r="A685" s="4">
        <v>684</v>
      </c>
      <c r="B685" s="8">
        <v>389</v>
      </c>
      <c r="C685" s="9">
        <f t="shared" si="38"/>
        <v>297.433279075041</v>
      </c>
      <c r="D685" s="6">
        <f t="shared" si="40"/>
        <v>5.963579343618446</v>
      </c>
      <c r="E685" s="2">
        <f t="shared" si="39"/>
        <v>0.0024293030240446017</v>
      </c>
    </row>
    <row r="686" spans="1:5" ht="15.75" customHeight="1">
      <c r="A686" s="4">
        <v>685</v>
      </c>
      <c r="B686" s="8">
        <v>369</v>
      </c>
      <c r="C686" s="9">
        <f t="shared" si="38"/>
        <v>7.583116706381698</v>
      </c>
      <c r="D686" s="6">
        <f t="shared" si="40"/>
        <v>5.910796644040527</v>
      </c>
      <c r="E686" s="2">
        <f t="shared" si="39"/>
        <v>1.2213203080782874E-05</v>
      </c>
    </row>
    <row r="687" spans="1:5" ht="15.75" customHeight="1">
      <c r="A687" s="4">
        <v>686</v>
      </c>
      <c r="B687" s="8">
        <v>395</v>
      </c>
      <c r="C687" s="9">
        <f t="shared" si="38"/>
        <v>540.3883277856388</v>
      </c>
      <c r="D687" s="6">
        <f t="shared" si="40"/>
        <v>5.978885764901122</v>
      </c>
      <c r="E687" s="2">
        <f t="shared" si="39"/>
        <v>0.004172434123543188</v>
      </c>
    </row>
    <row r="688" spans="1:5" ht="15.75" customHeight="1">
      <c r="A688" s="4">
        <v>687</v>
      </c>
      <c r="B688" s="8">
        <v>395</v>
      </c>
      <c r="C688" s="9">
        <f t="shared" si="38"/>
        <v>540.3883277856388</v>
      </c>
      <c r="D688" s="6">
        <f t="shared" si="40"/>
        <v>5.978885764901122</v>
      </c>
      <c r="E688" s="2">
        <f t="shared" si="39"/>
        <v>0.004172434123543188</v>
      </c>
    </row>
    <row r="689" spans="1:5" ht="15.75" customHeight="1">
      <c r="A689" s="4">
        <v>688</v>
      </c>
      <c r="B689" s="8">
        <v>382</v>
      </c>
      <c r="C689" s="9">
        <f t="shared" si="38"/>
        <v>104.98572224601025</v>
      </c>
      <c r="D689" s="6">
        <f t="shared" si="40"/>
        <v>5.945420608606575</v>
      </c>
      <c r="E689" s="2">
        <f t="shared" si="39"/>
        <v>0.0009690286629403118</v>
      </c>
    </row>
    <row r="690" spans="1:5" ht="15.75" customHeight="1">
      <c r="A690" s="4">
        <v>689</v>
      </c>
      <c r="B690" s="8">
        <v>369</v>
      </c>
      <c r="C690" s="9">
        <f t="shared" si="38"/>
        <v>7.583116706381698</v>
      </c>
      <c r="D690" s="6">
        <f t="shared" si="40"/>
        <v>5.910796644040527</v>
      </c>
      <c r="E690" s="2">
        <f t="shared" si="39"/>
        <v>1.2213203080782874E-05</v>
      </c>
    </row>
    <row r="691" spans="1:5" ht="15.75" customHeight="1">
      <c r="A691" s="4">
        <v>690</v>
      </c>
      <c r="B691" s="8">
        <v>357</v>
      </c>
      <c r="C691" s="9">
        <f t="shared" si="38"/>
        <v>217.67301928518611</v>
      </c>
      <c r="D691" s="6">
        <f t="shared" si="40"/>
        <v>5.877735781779639</v>
      </c>
      <c r="E691" s="2">
        <f t="shared" si="39"/>
        <v>0.001336312008677337</v>
      </c>
    </row>
    <row r="692" spans="1:5" ht="15.75" customHeight="1">
      <c r="A692" s="4">
        <v>691</v>
      </c>
      <c r="B692" s="8">
        <v>395</v>
      </c>
      <c r="C692" s="9">
        <f t="shared" si="38"/>
        <v>540.3883277856388</v>
      </c>
      <c r="D692" s="6">
        <f t="shared" si="40"/>
        <v>5.978885764901122</v>
      </c>
      <c r="E692" s="2">
        <f t="shared" si="39"/>
        <v>0.004172434123543188</v>
      </c>
    </row>
    <row r="693" spans="1:5" ht="15.75" customHeight="1">
      <c r="A693" s="4">
        <v>692</v>
      </c>
      <c r="B693" s="8">
        <v>363</v>
      </c>
      <c r="C693" s="9">
        <f t="shared" si="38"/>
        <v>76.62806799578391</v>
      </c>
      <c r="D693" s="6">
        <f t="shared" si="40"/>
        <v>5.8944028342648505</v>
      </c>
      <c r="E693" s="2">
        <f t="shared" si="39"/>
        <v>0.0003955543860760085</v>
      </c>
    </row>
    <row r="694" spans="1:5" ht="15.75" customHeight="1">
      <c r="A694" s="4">
        <v>693</v>
      </c>
      <c r="B694" s="8">
        <v>382</v>
      </c>
      <c r="C694" s="9">
        <f t="shared" si="38"/>
        <v>104.98572224601025</v>
      </c>
      <c r="D694" s="6">
        <f t="shared" si="40"/>
        <v>5.945420608606575</v>
      </c>
      <c r="E694" s="2">
        <f t="shared" si="39"/>
        <v>0.0009690286629403118</v>
      </c>
    </row>
    <row r="695" spans="1:5" ht="15.75" customHeight="1">
      <c r="A695" s="4">
        <v>694</v>
      </c>
      <c r="B695" s="8">
        <v>369</v>
      </c>
      <c r="C695" s="9">
        <f t="shared" si="38"/>
        <v>7.583116706381698</v>
      </c>
      <c r="D695" s="6">
        <f t="shared" si="40"/>
        <v>5.910796644040527</v>
      </c>
      <c r="E695" s="2">
        <f t="shared" si="39"/>
        <v>1.2213203080782874E-05</v>
      </c>
    </row>
    <row r="696" spans="1:5" ht="15.75" customHeight="1">
      <c r="A696" s="4">
        <v>695</v>
      </c>
      <c r="B696" s="8">
        <v>369</v>
      </c>
      <c r="C696" s="9">
        <f t="shared" si="38"/>
        <v>7.583116706381698</v>
      </c>
      <c r="D696" s="6">
        <f t="shared" si="40"/>
        <v>5.910796644040527</v>
      </c>
      <c r="E696" s="2">
        <f t="shared" si="39"/>
        <v>1.2213203080782874E-05</v>
      </c>
    </row>
    <row r="697" spans="1:5" ht="15.75" customHeight="1">
      <c r="A697" s="4">
        <v>696</v>
      </c>
      <c r="B697" s="8">
        <v>433</v>
      </c>
      <c r="C697" s="9">
        <f t="shared" si="38"/>
        <v>3751.1036362860914</v>
      </c>
      <c r="D697" s="6">
        <f t="shared" si="40"/>
        <v>6.07073772800249</v>
      </c>
      <c r="E697" s="2">
        <f t="shared" si="39"/>
        <v>0.024475458744399256</v>
      </c>
    </row>
    <row r="698" spans="1:5" ht="15.75" customHeight="1">
      <c r="A698" s="4">
        <v>697</v>
      </c>
      <c r="B698" s="8">
        <v>439</v>
      </c>
      <c r="C698" s="9">
        <f t="shared" si="38"/>
        <v>4522.058684996689</v>
      </c>
      <c r="D698" s="6">
        <f t="shared" si="40"/>
        <v>6.0844994130751715</v>
      </c>
      <c r="E698" s="2">
        <f t="shared" si="39"/>
        <v>0.028970773371255004</v>
      </c>
    </row>
    <row r="699" spans="1:5" ht="15.75" customHeight="1">
      <c r="A699" s="4">
        <v>698</v>
      </c>
      <c r="B699" s="8">
        <v>331</v>
      </c>
      <c r="C699" s="9">
        <f t="shared" si="38"/>
        <v>1660.867808205929</v>
      </c>
      <c r="D699" s="6">
        <f t="shared" si="40"/>
        <v>5.802118375377063</v>
      </c>
      <c r="E699" s="2">
        <f t="shared" si="39"/>
        <v>0.01258278372538746</v>
      </c>
    </row>
    <row r="700" spans="1:5" ht="15.75" customHeight="1">
      <c r="A700" s="4">
        <v>699</v>
      </c>
      <c r="B700" s="8">
        <v>338</v>
      </c>
      <c r="C700" s="9">
        <f t="shared" si="38"/>
        <v>1139.3153650349598</v>
      </c>
      <c r="D700" s="6">
        <f t="shared" si="40"/>
        <v>5.823045895483019</v>
      </c>
      <c r="E700" s="2">
        <f t="shared" si="39"/>
        <v>0.008325739062339405</v>
      </c>
    </row>
    <row r="701" spans="1:5" ht="15.75" customHeight="1">
      <c r="A701" s="4">
        <v>700</v>
      </c>
      <c r="B701" s="8">
        <v>338</v>
      </c>
      <c r="C701" s="9">
        <f t="shared" si="38"/>
        <v>1139.3153650349598</v>
      </c>
      <c r="D701" s="6">
        <f t="shared" si="40"/>
        <v>5.823045895483019</v>
      </c>
      <c r="E701" s="2">
        <f t="shared" si="39"/>
        <v>0.008325739062339405</v>
      </c>
    </row>
    <row r="702" spans="1:5" ht="15.75" customHeight="1">
      <c r="A702" s="4">
        <v>701</v>
      </c>
      <c r="B702" s="8">
        <v>335</v>
      </c>
      <c r="C702" s="9">
        <f t="shared" si="38"/>
        <v>1350.8378406796608</v>
      </c>
      <c r="D702" s="6">
        <f t="shared" si="40"/>
        <v>5.814130531825066</v>
      </c>
      <c r="E702" s="2">
        <f t="shared" si="39"/>
        <v>0.010032196185067092</v>
      </c>
    </row>
    <row r="703" spans="1:5" ht="15.75" customHeight="1">
      <c r="A703" s="4">
        <v>702</v>
      </c>
      <c r="B703" s="8">
        <v>357</v>
      </c>
      <c r="C703" s="9">
        <f t="shared" si="38"/>
        <v>217.67301928518611</v>
      </c>
      <c r="D703" s="6">
        <f t="shared" si="40"/>
        <v>5.877735781779639</v>
      </c>
      <c r="E703" s="2">
        <f t="shared" si="39"/>
        <v>0.001336312008677337</v>
      </c>
    </row>
    <row r="704" spans="1:5" ht="15.75" customHeight="1">
      <c r="A704" s="4">
        <v>703</v>
      </c>
      <c r="B704" s="8">
        <v>369</v>
      </c>
      <c r="C704" s="9">
        <f t="shared" si="38"/>
        <v>7.583116706381698</v>
      </c>
      <c r="D704" s="6">
        <f t="shared" si="40"/>
        <v>5.910796644040527</v>
      </c>
      <c r="E704" s="2">
        <f t="shared" si="39"/>
        <v>1.2213203080782874E-05</v>
      </c>
    </row>
    <row r="705" spans="1:5" ht="15.75" customHeight="1">
      <c r="A705" s="4">
        <v>704</v>
      </c>
      <c r="B705" s="8">
        <v>369</v>
      </c>
      <c r="C705" s="9">
        <f t="shared" si="38"/>
        <v>7.583116706381698</v>
      </c>
      <c r="D705" s="6">
        <f t="shared" si="40"/>
        <v>5.910796644040527</v>
      </c>
      <c r="E705" s="2">
        <f t="shared" si="39"/>
        <v>1.2213203080782874E-05</v>
      </c>
    </row>
    <row r="706" spans="1:5" ht="15.75" customHeight="1">
      <c r="A706" s="4">
        <v>705</v>
      </c>
      <c r="B706" s="8">
        <v>357</v>
      </c>
      <c r="C706" s="9">
        <f aca="true" t="shared" si="41" ref="C706:C769">+(B706-$H$5)^2</f>
        <v>217.67301928518611</v>
      </c>
      <c r="D706" s="6">
        <f t="shared" si="40"/>
        <v>5.877735781779639</v>
      </c>
      <c r="E706" s="2">
        <f aca="true" t="shared" si="42" ref="E706:E769">+(D706-$H$9)^2</f>
        <v>0.001336312008677337</v>
      </c>
    </row>
    <row r="707" spans="1:5" ht="15.75" customHeight="1">
      <c r="A707" s="4">
        <v>706</v>
      </c>
      <c r="B707" s="8">
        <v>363</v>
      </c>
      <c r="C707" s="9">
        <f t="shared" si="41"/>
        <v>76.62806799578391</v>
      </c>
      <c r="D707" s="6">
        <f aca="true" t="shared" si="43" ref="D707:D770">+LN(B707)</f>
        <v>5.8944028342648505</v>
      </c>
      <c r="E707" s="2">
        <f t="shared" si="42"/>
        <v>0.0003955543860760085</v>
      </c>
    </row>
    <row r="708" spans="1:5" ht="15.75" customHeight="1">
      <c r="A708" s="4">
        <v>707</v>
      </c>
      <c r="B708" s="8">
        <v>357</v>
      </c>
      <c r="C708" s="9">
        <f t="shared" si="41"/>
        <v>217.67301928518611</v>
      </c>
      <c r="D708" s="6">
        <f t="shared" si="43"/>
        <v>5.877735781779639</v>
      </c>
      <c r="E708" s="2">
        <f t="shared" si="42"/>
        <v>0.001336312008677337</v>
      </c>
    </row>
    <row r="709" spans="1:5" ht="15.75" customHeight="1">
      <c r="A709" s="4">
        <v>708</v>
      </c>
      <c r="B709" s="8">
        <v>389</v>
      </c>
      <c r="C709" s="9">
        <f t="shared" si="41"/>
        <v>297.433279075041</v>
      </c>
      <c r="D709" s="6">
        <f t="shared" si="43"/>
        <v>5.963579343618446</v>
      </c>
      <c r="E709" s="2">
        <f t="shared" si="42"/>
        <v>0.0024293030240446017</v>
      </c>
    </row>
    <row r="710" spans="1:5" ht="15.75" customHeight="1">
      <c r="A710" s="4">
        <v>709</v>
      </c>
      <c r="B710" s="8">
        <v>376</v>
      </c>
      <c r="C710" s="9">
        <f t="shared" si="41"/>
        <v>18.030673535412458</v>
      </c>
      <c r="D710" s="6">
        <f t="shared" si="43"/>
        <v>5.929589143389895</v>
      </c>
      <c r="E710" s="2">
        <f t="shared" si="42"/>
        <v>0.00023402146118934634</v>
      </c>
    </row>
    <row r="711" spans="1:5" ht="15.75" customHeight="1">
      <c r="A711" s="4">
        <v>710</v>
      </c>
      <c r="B711" s="8">
        <v>357</v>
      </c>
      <c r="C711" s="9">
        <f t="shared" si="41"/>
        <v>217.67301928518611</v>
      </c>
      <c r="D711" s="6">
        <f t="shared" si="43"/>
        <v>5.877735781779639</v>
      </c>
      <c r="E711" s="2">
        <f t="shared" si="42"/>
        <v>0.001336312008677337</v>
      </c>
    </row>
    <row r="712" spans="1:5" ht="15.75" customHeight="1">
      <c r="A712" s="4">
        <v>711</v>
      </c>
      <c r="B712" s="8">
        <v>382</v>
      </c>
      <c r="C712" s="9">
        <f t="shared" si="41"/>
        <v>104.98572224601025</v>
      </c>
      <c r="D712" s="6">
        <f t="shared" si="43"/>
        <v>5.945420608606575</v>
      </c>
      <c r="E712" s="2">
        <f t="shared" si="42"/>
        <v>0.0009690286629403118</v>
      </c>
    </row>
    <row r="713" spans="1:5" ht="15.75" customHeight="1">
      <c r="A713" s="4">
        <v>712</v>
      </c>
      <c r="B713" s="8">
        <v>389</v>
      </c>
      <c r="C713" s="9">
        <f t="shared" si="41"/>
        <v>297.433279075041</v>
      </c>
      <c r="D713" s="6">
        <f t="shared" si="43"/>
        <v>5.963579343618446</v>
      </c>
      <c r="E713" s="2">
        <f t="shared" si="42"/>
        <v>0.0024293030240446017</v>
      </c>
    </row>
    <row r="714" spans="1:5" ht="15.75" customHeight="1">
      <c r="A714" s="4">
        <v>713</v>
      </c>
      <c r="B714" s="8">
        <v>350</v>
      </c>
      <c r="C714" s="9">
        <f t="shared" si="41"/>
        <v>473.22546245615536</v>
      </c>
      <c r="D714" s="6">
        <f t="shared" si="43"/>
        <v>5.857933154483459</v>
      </c>
      <c r="E714" s="2">
        <f t="shared" si="42"/>
        <v>0.003176249964837471</v>
      </c>
    </row>
    <row r="715" spans="1:5" ht="15.75" customHeight="1">
      <c r="A715" s="4">
        <v>714</v>
      </c>
      <c r="B715" s="8">
        <v>395</v>
      </c>
      <c r="C715" s="9">
        <f t="shared" si="41"/>
        <v>540.3883277856388</v>
      </c>
      <c r="D715" s="6">
        <f t="shared" si="43"/>
        <v>5.978885764901122</v>
      </c>
      <c r="E715" s="2">
        <f t="shared" si="42"/>
        <v>0.004172434123543188</v>
      </c>
    </row>
    <row r="716" spans="1:5" ht="15.75" customHeight="1">
      <c r="A716" s="4">
        <v>715</v>
      </c>
      <c r="B716" s="8">
        <v>389</v>
      </c>
      <c r="C716" s="9">
        <f t="shared" si="41"/>
        <v>297.433279075041</v>
      </c>
      <c r="D716" s="6">
        <f t="shared" si="43"/>
        <v>5.963579343618446</v>
      </c>
      <c r="E716" s="2">
        <f t="shared" si="42"/>
        <v>0.0024293030240446017</v>
      </c>
    </row>
    <row r="717" spans="1:5" ht="15.75" customHeight="1">
      <c r="A717" s="4">
        <v>716</v>
      </c>
      <c r="B717" s="8">
        <v>395</v>
      </c>
      <c r="C717" s="9">
        <f t="shared" si="41"/>
        <v>540.3883277856388</v>
      </c>
      <c r="D717" s="6">
        <f t="shared" si="43"/>
        <v>5.978885764901122</v>
      </c>
      <c r="E717" s="2">
        <f t="shared" si="42"/>
        <v>0.004172434123543188</v>
      </c>
    </row>
    <row r="718" spans="1:5" ht="15.75" customHeight="1">
      <c r="A718" s="4">
        <v>717</v>
      </c>
      <c r="B718" s="8">
        <v>376</v>
      </c>
      <c r="C718" s="9">
        <f t="shared" si="41"/>
        <v>18.030673535412458</v>
      </c>
      <c r="D718" s="6">
        <f t="shared" si="43"/>
        <v>5.929589143389895</v>
      </c>
      <c r="E718" s="2">
        <f t="shared" si="42"/>
        <v>0.00023402146118934634</v>
      </c>
    </row>
    <row r="719" spans="1:5" ht="15.75" customHeight="1">
      <c r="A719" s="4">
        <v>718</v>
      </c>
      <c r="B719" s="8">
        <v>389</v>
      </c>
      <c r="C719" s="9">
        <f t="shared" si="41"/>
        <v>297.433279075041</v>
      </c>
      <c r="D719" s="6">
        <f t="shared" si="43"/>
        <v>5.963579343618446</v>
      </c>
      <c r="E719" s="2">
        <f t="shared" si="42"/>
        <v>0.0024293030240446017</v>
      </c>
    </row>
    <row r="720" spans="1:5" ht="15.75" customHeight="1">
      <c r="A720" s="4">
        <v>719</v>
      </c>
      <c r="B720" s="8">
        <v>420</v>
      </c>
      <c r="C720" s="9">
        <f t="shared" si="41"/>
        <v>2327.701030746463</v>
      </c>
      <c r="D720" s="6">
        <f t="shared" si="43"/>
        <v>6.040254711277414</v>
      </c>
      <c r="E720" s="2">
        <f t="shared" si="42"/>
        <v>0.01586675997391286</v>
      </c>
    </row>
    <row r="721" spans="1:5" ht="15.75" customHeight="1">
      <c r="A721" s="4">
        <v>720</v>
      </c>
      <c r="B721" s="8">
        <v>382</v>
      </c>
      <c r="C721" s="9">
        <f t="shared" si="41"/>
        <v>104.98572224601025</v>
      </c>
      <c r="D721" s="6">
        <f t="shared" si="43"/>
        <v>5.945420608606575</v>
      </c>
      <c r="E721" s="2">
        <f t="shared" si="42"/>
        <v>0.0009690286629403118</v>
      </c>
    </row>
    <row r="722" spans="1:5" ht="15.75" customHeight="1">
      <c r="A722" s="4">
        <v>721</v>
      </c>
      <c r="B722" s="8">
        <v>408</v>
      </c>
      <c r="C722" s="9">
        <f t="shared" si="41"/>
        <v>1313.7909333252674</v>
      </c>
      <c r="D722" s="6">
        <f t="shared" si="43"/>
        <v>6.0112671744041615</v>
      </c>
      <c r="E722" s="2">
        <f t="shared" si="42"/>
        <v>0.009404304043931496</v>
      </c>
    </row>
    <row r="723" spans="1:5" ht="15.75" customHeight="1">
      <c r="A723" s="4">
        <v>722</v>
      </c>
      <c r="B723" s="8">
        <v>382</v>
      </c>
      <c r="C723" s="9">
        <f t="shared" si="41"/>
        <v>104.98572224601025</v>
      </c>
      <c r="D723" s="6">
        <f t="shared" si="43"/>
        <v>5.945420608606575</v>
      </c>
      <c r="E723" s="2">
        <f t="shared" si="42"/>
        <v>0.0009690286629403118</v>
      </c>
    </row>
    <row r="724" spans="1:5" ht="15.75" customHeight="1">
      <c r="A724" s="4">
        <v>723</v>
      </c>
      <c r="B724" s="8">
        <v>414</v>
      </c>
      <c r="C724" s="9">
        <f t="shared" si="41"/>
        <v>1784.7459820358652</v>
      </c>
      <c r="D724" s="6">
        <f t="shared" si="43"/>
        <v>6.025865973825314</v>
      </c>
      <c r="E724" s="2">
        <f t="shared" si="42"/>
        <v>0.012448889232084256</v>
      </c>
    </row>
    <row r="725" spans="1:5" ht="15.75" customHeight="1">
      <c r="A725" s="4">
        <v>724</v>
      </c>
      <c r="B725" s="8">
        <v>420</v>
      </c>
      <c r="C725" s="9">
        <f t="shared" si="41"/>
        <v>2327.701030746463</v>
      </c>
      <c r="D725" s="6">
        <f t="shared" si="43"/>
        <v>6.040254711277414</v>
      </c>
      <c r="E725" s="2">
        <f t="shared" si="42"/>
        <v>0.01586675997391286</v>
      </c>
    </row>
    <row r="726" spans="1:5" ht="15.75" customHeight="1">
      <c r="A726" s="4">
        <v>725</v>
      </c>
      <c r="B726" s="8">
        <v>414</v>
      </c>
      <c r="C726" s="9">
        <f t="shared" si="41"/>
        <v>1784.7459820358652</v>
      </c>
      <c r="D726" s="6">
        <f t="shared" si="43"/>
        <v>6.025865973825314</v>
      </c>
      <c r="E726" s="2">
        <f t="shared" si="42"/>
        <v>0.012448889232084256</v>
      </c>
    </row>
    <row r="727" spans="1:5" ht="15.75" customHeight="1">
      <c r="A727" s="4">
        <v>726</v>
      </c>
      <c r="B727" s="8">
        <v>334</v>
      </c>
      <c r="C727" s="9">
        <f t="shared" si="41"/>
        <v>1425.345332561228</v>
      </c>
      <c r="D727" s="6">
        <f t="shared" si="43"/>
        <v>5.811140992976701</v>
      </c>
      <c r="E727" s="2">
        <f t="shared" si="42"/>
        <v>0.010640003041236242</v>
      </c>
    </row>
    <row r="728" spans="1:5" ht="15.75" customHeight="1">
      <c r="A728" s="4">
        <v>727</v>
      </c>
      <c r="B728" s="8">
        <v>344</v>
      </c>
      <c r="C728" s="9">
        <f t="shared" si="41"/>
        <v>770.2704137455576</v>
      </c>
      <c r="D728" s="6">
        <f t="shared" si="43"/>
        <v>5.840641657373398</v>
      </c>
      <c r="E728" s="2">
        <f t="shared" si="42"/>
        <v>0.0054242821414781425</v>
      </c>
    </row>
    <row r="729" spans="1:5" ht="15.75" customHeight="1">
      <c r="A729" s="4">
        <v>728</v>
      </c>
      <c r="B729" s="8">
        <v>341</v>
      </c>
      <c r="C729" s="9">
        <f t="shared" si="41"/>
        <v>945.7928893902587</v>
      </c>
      <c r="D729" s="6">
        <f t="shared" si="43"/>
        <v>5.831882477283517</v>
      </c>
      <c r="E729" s="2">
        <f t="shared" si="42"/>
        <v>0.006791227804724576</v>
      </c>
    </row>
    <row r="730" spans="1:5" ht="15.75" customHeight="1">
      <c r="A730" s="4">
        <v>729</v>
      </c>
      <c r="B730" s="8">
        <v>344</v>
      </c>
      <c r="C730" s="9">
        <f t="shared" si="41"/>
        <v>770.2704137455576</v>
      </c>
      <c r="D730" s="6">
        <f t="shared" si="43"/>
        <v>5.840641657373398</v>
      </c>
      <c r="E730" s="2">
        <f t="shared" si="42"/>
        <v>0.0054242821414781425</v>
      </c>
    </row>
    <row r="731" spans="1:5" ht="15.75" customHeight="1">
      <c r="A731" s="4">
        <v>730</v>
      </c>
      <c r="B731" s="8">
        <v>344</v>
      </c>
      <c r="C731" s="9">
        <f t="shared" si="41"/>
        <v>770.2704137455576</v>
      </c>
      <c r="D731" s="6">
        <f t="shared" si="43"/>
        <v>5.840641657373398</v>
      </c>
      <c r="E731" s="2">
        <f t="shared" si="42"/>
        <v>0.0054242821414781425</v>
      </c>
    </row>
    <row r="732" spans="1:5" ht="15.75" customHeight="1">
      <c r="A732" s="4">
        <v>731</v>
      </c>
      <c r="B732" s="8">
        <v>345</v>
      </c>
      <c r="C732" s="9">
        <f t="shared" si="41"/>
        <v>715.7629218639905</v>
      </c>
      <c r="D732" s="6">
        <f t="shared" si="43"/>
        <v>5.84354441703136</v>
      </c>
      <c r="E732" s="2">
        <f t="shared" si="42"/>
        <v>0.005005133248141335</v>
      </c>
    </row>
    <row r="733" spans="1:5" ht="15.75" customHeight="1">
      <c r="A733" s="4">
        <v>732</v>
      </c>
      <c r="B733" s="8">
        <v>397</v>
      </c>
      <c r="C733" s="9">
        <f t="shared" si="41"/>
        <v>637.3733440225047</v>
      </c>
      <c r="D733" s="6">
        <f t="shared" si="43"/>
        <v>5.983936280687191</v>
      </c>
      <c r="E733" s="2">
        <f t="shared" si="42"/>
        <v>0.004850411720332821</v>
      </c>
    </row>
    <row r="734" spans="1:5" ht="15.75" customHeight="1">
      <c r="A734" s="4">
        <v>733</v>
      </c>
      <c r="B734" s="8">
        <v>363</v>
      </c>
      <c r="C734" s="9">
        <f t="shared" si="41"/>
        <v>76.62806799578391</v>
      </c>
      <c r="D734" s="6">
        <f t="shared" si="43"/>
        <v>5.8944028342648505</v>
      </c>
      <c r="E734" s="2">
        <f t="shared" si="42"/>
        <v>0.0003955543860760085</v>
      </c>
    </row>
    <row r="735" spans="1:5" ht="15.75" customHeight="1">
      <c r="A735" s="4">
        <v>734</v>
      </c>
      <c r="B735" s="8">
        <v>386</v>
      </c>
      <c r="C735" s="9">
        <f t="shared" si="41"/>
        <v>202.95575471974212</v>
      </c>
      <c r="D735" s="6">
        <f t="shared" si="43"/>
        <v>5.955837369464831</v>
      </c>
      <c r="E735" s="2">
        <f t="shared" si="42"/>
        <v>0.0017260689594052398</v>
      </c>
    </row>
    <row r="736" spans="1:5" ht="15.75" customHeight="1">
      <c r="A736" s="4">
        <v>735</v>
      </c>
      <c r="B736" s="8">
        <v>364</v>
      </c>
      <c r="C736" s="9">
        <f t="shared" si="41"/>
        <v>60.12057611421687</v>
      </c>
      <c r="D736" s="6">
        <f t="shared" si="43"/>
        <v>5.8971538676367405</v>
      </c>
      <c r="E736" s="2">
        <f t="shared" si="42"/>
        <v>0.00029369444599720314</v>
      </c>
    </row>
    <row r="737" spans="1:5" ht="15.75" customHeight="1">
      <c r="A737" s="4">
        <v>736</v>
      </c>
      <c r="B737" s="8">
        <v>346</v>
      </c>
      <c r="C737" s="9">
        <f t="shared" si="41"/>
        <v>663.2554299824235</v>
      </c>
      <c r="D737" s="6">
        <f t="shared" si="43"/>
        <v>5.846438775057725</v>
      </c>
      <c r="E737" s="2">
        <f t="shared" si="42"/>
        <v>0.004603976456717083</v>
      </c>
    </row>
    <row r="738" spans="1:5" ht="15.75" customHeight="1">
      <c r="A738" s="4">
        <v>737</v>
      </c>
      <c r="B738" s="8">
        <v>338</v>
      </c>
      <c r="C738" s="9">
        <f t="shared" si="41"/>
        <v>1139.3153650349598</v>
      </c>
      <c r="D738" s="6">
        <f t="shared" si="43"/>
        <v>5.823045895483019</v>
      </c>
      <c r="E738" s="2">
        <f t="shared" si="42"/>
        <v>0.008325739062339405</v>
      </c>
    </row>
    <row r="739" spans="1:5" ht="15.75" customHeight="1">
      <c r="A739" s="4">
        <v>738</v>
      </c>
      <c r="B739" s="8">
        <v>344</v>
      </c>
      <c r="C739" s="9">
        <f t="shared" si="41"/>
        <v>770.2704137455576</v>
      </c>
      <c r="D739" s="6">
        <f t="shared" si="43"/>
        <v>5.840641657373398</v>
      </c>
      <c r="E739" s="2">
        <f t="shared" si="42"/>
        <v>0.0054242821414781425</v>
      </c>
    </row>
    <row r="740" spans="1:5" ht="15.75" customHeight="1">
      <c r="A740" s="4">
        <v>739</v>
      </c>
      <c r="B740" s="8">
        <v>343</v>
      </c>
      <c r="C740" s="9">
        <f t="shared" si="41"/>
        <v>826.7779056271246</v>
      </c>
      <c r="D740" s="6">
        <f t="shared" si="43"/>
        <v>5.8377304471659395</v>
      </c>
      <c r="E740" s="2">
        <f t="shared" si="42"/>
        <v>0.005861576954628986</v>
      </c>
    </row>
    <row r="741" spans="1:5" ht="15.75" customHeight="1">
      <c r="A741" s="4">
        <v>740</v>
      </c>
      <c r="B741" s="8">
        <v>339</v>
      </c>
      <c r="C741" s="9">
        <f t="shared" si="41"/>
        <v>1072.8078731533926</v>
      </c>
      <c r="D741" s="6">
        <f t="shared" si="43"/>
        <v>5.82600010738045</v>
      </c>
      <c r="E741" s="2">
        <f t="shared" si="42"/>
        <v>0.007795349418384706</v>
      </c>
    </row>
    <row r="742" spans="1:5" ht="15.75" customHeight="1">
      <c r="A742" s="4">
        <v>741</v>
      </c>
      <c r="B742" s="8">
        <v>340</v>
      </c>
      <c r="C742" s="9">
        <f t="shared" si="41"/>
        <v>1008.3003812718257</v>
      </c>
      <c r="D742" s="6">
        <f t="shared" si="43"/>
        <v>5.8289456176102075</v>
      </c>
      <c r="E742" s="2">
        <f t="shared" si="42"/>
        <v>0.007283899735563052</v>
      </c>
    </row>
    <row r="743" spans="1:5" ht="15.75" customHeight="1">
      <c r="A743" s="4">
        <v>742</v>
      </c>
      <c r="B743" s="8">
        <v>346</v>
      </c>
      <c r="C743" s="9">
        <f t="shared" si="41"/>
        <v>663.2554299824235</v>
      </c>
      <c r="D743" s="6">
        <f t="shared" si="43"/>
        <v>5.846438775057725</v>
      </c>
      <c r="E743" s="2">
        <f t="shared" si="42"/>
        <v>0.004603976456717083</v>
      </c>
    </row>
    <row r="744" spans="1:5" ht="15.75" customHeight="1">
      <c r="A744" s="4">
        <v>743</v>
      </c>
      <c r="B744" s="8">
        <v>339</v>
      </c>
      <c r="C744" s="9">
        <f t="shared" si="41"/>
        <v>1072.8078731533926</v>
      </c>
      <c r="D744" s="6">
        <f t="shared" si="43"/>
        <v>5.82600010738045</v>
      </c>
      <c r="E744" s="2">
        <f t="shared" si="42"/>
        <v>0.007795349418384706</v>
      </c>
    </row>
    <row r="745" spans="1:5" ht="15.75" customHeight="1">
      <c r="A745" s="4">
        <v>744</v>
      </c>
      <c r="B745" s="8">
        <v>395</v>
      </c>
      <c r="C745" s="9">
        <f t="shared" si="41"/>
        <v>540.3883277856388</v>
      </c>
      <c r="D745" s="6">
        <f t="shared" si="43"/>
        <v>5.978885764901122</v>
      </c>
      <c r="E745" s="2">
        <f t="shared" si="42"/>
        <v>0.004172434123543188</v>
      </c>
    </row>
    <row r="746" spans="1:5" ht="15.75" customHeight="1">
      <c r="A746" s="4">
        <v>745</v>
      </c>
      <c r="B746" s="8">
        <v>382</v>
      </c>
      <c r="C746" s="9">
        <f t="shared" si="41"/>
        <v>104.98572224601025</v>
      </c>
      <c r="D746" s="6">
        <f t="shared" si="43"/>
        <v>5.945420608606575</v>
      </c>
      <c r="E746" s="2">
        <f t="shared" si="42"/>
        <v>0.0009690286629403118</v>
      </c>
    </row>
    <row r="747" spans="1:5" ht="15.75" customHeight="1">
      <c r="A747" s="4">
        <v>746</v>
      </c>
      <c r="B747" s="8">
        <v>376</v>
      </c>
      <c r="C747" s="9">
        <f t="shared" si="41"/>
        <v>18.030673535412458</v>
      </c>
      <c r="D747" s="6">
        <f t="shared" si="43"/>
        <v>5.929589143389895</v>
      </c>
      <c r="E747" s="2">
        <f t="shared" si="42"/>
        <v>0.00023402146118934634</v>
      </c>
    </row>
    <row r="748" spans="1:5" ht="15.75" customHeight="1">
      <c r="A748" s="4">
        <v>747</v>
      </c>
      <c r="B748" s="8">
        <v>382</v>
      </c>
      <c r="C748" s="9">
        <f t="shared" si="41"/>
        <v>104.98572224601025</v>
      </c>
      <c r="D748" s="6">
        <f t="shared" si="43"/>
        <v>5.945420608606575</v>
      </c>
      <c r="E748" s="2">
        <f t="shared" si="42"/>
        <v>0.0009690286629403118</v>
      </c>
    </row>
    <row r="749" spans="1:5" ht="15.75" customHeight="1">
      <c r="A749" s="4">
        <v>748</v>
      </c>
      <c r="B749" s="8">
        <v>376</v>
      </c>
      <c r="C749" s="9">
        <f t="shared" si="41"/>
        <v>18.030673535412458</v>
      </c>
      <c r="D749" s="6">
        <f t="shared" si="43"/>
        <v>5.929589143389895</v>
      </c>
      <c r="E749" s="2">
        <f t="shared" si="42"/>
        <v>0.00023402146118934634</v>
      </c>
    </row>
    <row r="750" spans="1:5" ht="15.75" customHeight="1">
      <c r="A750" s="4">
        <v>749</v>
      </c>
      <c r="B750" s="8">
        <v>369</v>
      </c>
      <c r="C750" s="9">
        <f t="shared" si="41"/>
        <v>7.583116706381698</v>
      </c>
      <c r="D750" s="6">
        <f t="shared" si="43"/>
        <v>5.910796644040527</v>
      </c>
      <c r="E750" s="2">
        <f t="shared" si="42"/>
        <v>1.2213203080782874E-05</v>
      </c>
    </row>
    <row r="751" spans="1:5" ht="15.75" customHeight="1">
      <c r="A751" s="4">
        <v>750</v>
      </c>
      <c r="B751" s="8">
        <v>382</v>
      </c>
      <c r="C751" s="9">
        <f t="shared" si="41"/>
        <v>104.98572224601025</v>
      </c>
      <c r="D751" s="6">
        <f t="shared" si="43"/>
        <v>5.945420608606575</v>
      </c>
      <c r="E751" s="2">
        <f t="shared" si="42"/>
        <v>0.0009690286629403118</v>
      </c>
    </row>
    <row r="752" spans="1:5" ht="15.75" customHeight="1">
      <c r="A752" s="4">
        <v>751</v>
      </c>
      <c r="B752" s="8">
        <v>382</v>
      </c>
      <c r="C752" s="9">
        <f t="shared" si="41"/>
        <v>104.98572224601025</v>
      </c>
      <c r="D752" s="6">
        <f t="shared" si="43"/>
        <v>5.945420608606575</v>
      </c>
      <c r="E752" s="2">
        <f t="shared" si="42"/>
        <v>0.0009690286629403118</v>
      </c>
    </row>
    <row r="753" spans="1:5" ht="15.75" customHeight="1">
      <c r="A753" s="4">
        <v>752</v>
      </c>
      <c r="B753" s="8">
        <v>369</v>
      </c>
      <c r="C753" s="9">
        <f t="shared" si="41"/>
        <v>7.583116706381698</v>
      </c>
      <c r="D753" s="6">
        <f t="shared" si="43"/>
        <v>5.910796644040527</v>
      </c>
      <c r="E753" s="2">
        <f t="shared" si="42"/>
        <v>1.2213203080782874E-05</v>
      </c>
    </row>
    <row r="754" spans="1:5" ht="15.75" customHeight="1">
      <c r="A754" s="4">
        <v>753</v>
      </c>
      <c r="B754" s="8">
        <v>382</v>
      </c>
      <c r="C754" s="9">
        <f t="shared" si="41"/>
        <v>104.98572224601025</v>
      </c>
      <c r="D754" s="6">
        <f t="shared" si="43"/>
        <v>5.945420608606575</v>
      </c>
      <c r="E754" s="2">
        <f t="shared" si="42"/>
        <v>0.0009690286629403118</v>
      </c>
    </row>
    <row r="755" spans="1:5" ht="15.75" customHeight="1">
      <c r="A755" s="4">
        <v>754</v>
      </c>
      <c r="B755" s="8">
        <v>408</v>
      </c>
      <c r="C755" s="9">
        <f t="shared" si="41"/>
        <v>1313.7909333252674</v>
      </c>
      <c r="D755" s="6">
        <f t="shared" si="43"/>
        <v>6.0112671744041615</v>
      </c>
      <c r="E755" s="2">
        <f t="shared" si="42"/>
        <v>0.009404304043931496</v>
      </c>
    </row>
    <row r="756" spans="1:5" ht="15.75" customHeight="1">
      <c r="A756" s="4">
        <v>755</v>
      </c>
      <c r="B756" s="8">
        <v>420</v>
      </c>
      <c r="C756" s="9">
        <f t="shared" si="41"/>
        <v>2327.701030746463</v>
      </c>
      <c r="D756" s="6">
        <f t="shared" si="43"/>
        <v>6.040254711277414</v>
      </c>
      <c r="E756" s="2">
        <f t="shared" si="42"/>
        <v>0.01586675997391286</v>
      </c>
    </row>
    <row r="757" spans="1:5" ht="15.75" customHeight="1">
      <c r="A757" s="4">
        <v>756</v>
      </c>
      <c r="B757" s="8">
        <v>408</v>
      </c>
      <c r="C757" s="9">
        <f t="shared" si="41"/>
        <v>1313.7909333252674</v>
      </c>
      <c r="D757" s="6">
        <f t="shared" si="43"/>
        <v>6.0112671744041615</v>
      </c>
      <c r="E757" s="2">
        <f t="shared" si="42"/>
        <v>0.009404304043931496</v>
      </c>
    </row>
    <row r="758" spans="1:5" ht="15.75" customHeight="1">
      <c r="A758" s="4">
        <v>757</v>
      </c>
      <c r="B758" s="8">
        <v>369</v>
      </c>
      <c r="C758" s="9">
        <f t="shared" si="41"/>
        <v>7.583116706381698</v>
      </c>
      <c r="D758" s="6">
        <f t="shared" si="43"/>
        <v>5.910796644040527</v>
      </c>
      <c r="E758" s="2">
        <f t="shared" si="42"/>
        <v>1.2213203080782874E-05</v>
      </c>
    </row>
    <row r="759" spans="1:5" ht="15.75" customHeight="1">
      <c r="A759" s="4">
        <v>758</v>
      </c>
      <c r="B759" s="8">
        <v>395</v>
      </c>
      <c r="C759" s="9">
        <f t="shared" si="41"/>
        <v>540.3883277856388</v>
      </c>
      <c r="D759" s="6">
        <f t="shared" si="43"/>
        <v>5.978885764901122</v>
      </c>
      <c r="E759" s="2">
        <f t="shared" si="42"/>
        <v>0.004172434123543188</v>
      </c>
    </row>
    <row r="760" spans="1:5" ht="15.75" customHeight="1">
      <c r="A760" s="4">
        <v>759</v>
      </c>
      <c r="B760" s="8">
        <v>414</v>
      </c>
      <c r="C760" s="9">
        <f t="shared" si="41"/>
        <v>1784.7459820358652</v>
      </c>
      <c r="D760" s="6">
        <f t="shared" si="43"/>
        <v>6.025865973825314</v>
      </c>
      <c r="E760" s="2">
        <f t="shared" si="42"/>
        <v>0.012448889232084256</v>
      </c>
    </row>
    <row r="761" spans="1:5" ht="15.75" customHeight="1">
      <c r="A761" s="4">
        <v>760</v>
      </c>
      <c r="B761" s="8">
        <v>350</v>
      </c>
      <c r="C761" s="9">
        <f t="shared" si="41"/>
        <v>473.22546245615536</v>
      </c>
      <c r="D761" s="6">
        <f t="shared" si="43"/>
        <v>5.857933154483459</v>
      </c>
      <c r="E761" s="2">
        <f t="shared" si="42"/>
        <v>0.003176249964837471</v>
      </c>
    </row>
    <row r="762" spans="1:5" ht="15.75" customHeight="1">
      <c r="A762" s="4">
        <v>761</v>
      </c>
      <c r="B762" s="8">
        <v>357</v>
      </c>
      <c r="C762" s="9">
        <f t="shared" si="41"/>
        <v>217.67301928518611</v>
      </c>
      <c r="D762" s="6">
        <f t="shared" si="43"/>
        <v>5.877735781779639</v>
      </c>
      <c r="E762" s="2">
        <f t="shared" si="42"/>
        <v>0.001336312008677337</v>
      </c>
    </row>
    <row r="763" spans="1:5" ht="15.75" customHeight="1">
      <c r="A763" s="4">
        <v>762</v>
      </c>
      <c r="B763" s="8">
        <v>376</v>
      </c>
      <c r="C763" s="9">
        <f t="shared" si="41"/>
        <v>18.030673535412458</v>
      </c>
      <c r="D763" s="6">
        <f t="shared" si="43"/>
        <v>5.929589143389895</v>
      </c>
      <c r="E763" s="2">
        <f t="shared" si="42"/>
        <v>0.00023402146118934634</v>
      </c>
    </row>
    <row r="764" spans="1:5" ht="15.75" customHeight="1">
      <c r="A764" s="4">
        <v>763</v>
      </c>
      <c r="B764" s="8">
        <v>382</v>
      </c>
      <c r="C764" s="9">
        <f t="shared" si="41"/>
        <v>104.98572224601025</v>
      </c>
      <c r="D764" s="6">
        <f t="shared" si="43"/>
        <v>5.945420608606575</v>
      </c>
      <c r="E764" s="2">
        <f t="shared" si="42"/>
        <v>0.0009690286629403118</v>
      </c>
    </row>
    <row r="765" spans="1:5" ht="15.75" customHeight="1">
      <c r="A765" s="4">
        <v>764</v>
      </c>
      <c r="B765" s="8">
        <v>376</v>
      </c>
      <c r="C765" s="9">
        <f t="shared" si="41"/>
        <v>18.030673535412458</v>
      </c>
      <c r="D765" s="6">
        <f t="shared" si="43"/>
        <v>5.929589143389895</v>
      </c>
      <c r="E765" s="2">
        <f t="shared" si="42"/>
        <v>0.00023402146118934634</v>
      </c>
    </row>
    <row r="766" spans="1:5" ht="15.75" customHeight="1">
      <c r="A766" s="4">
        <v>765</v>
      </c>
      <c r="B766" s="8">
        <v>369</v>
      </c>
      <c r="C766" s="9">
        <f t="shared" si="41"/>
        <v>7.583116706381698</v>
      </c>
      <c r="D766" s="6">
        <f t="shared" si="43"/>
        <v>5.910796644040527</v>
      </c>
      <c r="E766" s="2">
        <f t="shared" si="42"/>
        <v>1.2213203080782874E-05</v>
      </c>
    </row>
    <row r="767" spans="1:5" ht="15.75" customHeight="1">
      <c r="A767" s="4">
        <v>766</v>
      </c>
      <c r="B767" s="8">
        <v>376</v>
      </c>
      <c r="C767" s="9">
        <f t="shared" si="41"/>
        <v>18.030673535412458</v>
      </c>
      <c r="D767" s="6">
        <f t="shared" si="43"/>
        <v>5.929589143389895</v>
      </c>
      <c r="E767" s="2">
        <f t="shared" si="42"/>
        <v>0.00023402146118934634</v>
      </c>
    </row>
    <row r="768" spans="1:5" ht="15.75" customHeight="1">
      <c r="A768" s="4">
        <v>767</v>
      </c>
      <c r="B768" s="8">
        <v>369</v>
      </c>
      <c r="C768" s="9">
        <f t="shared" si="41"/>
        <v>7.583116706381698</v>
      </c>
      <c r="D768" s="6">
        <f t="shared" si="43"/>
        <v>5.910796644040527</v>
      </c>
      <c r="E768" s="2">
        <f t="shared" si="42"/>
        <v>1.2213203080782874E-05</v>
      </c>
    </row>
    <row r="769" spans="1:5" ht="15.75" customHeight="1">
      <c r="A769" s="4">
        <v>768</v>
      </c>
      <c r="B769" s="8">
        <v>382</v>
      </c>
      <c r="C769" s="9">
        <f t="shared" si="41"/>
        <v>104.98572224601025</v>
      </c>
      <c r="D769" s="6">
        <f t="shared" si="43"/>
        <v>5.945420608606575</v>
      </c>
      <c r="E769" s="2">
        <f t="shared" si="42"/>
        <v>0.0009690286629403118</v>
      </c>
    </row>
    <row r="770" spans="1:5" ht="15.75" customHeight="1">
      <c r="A770" s="4">
        <v>769</v>
      </c>
      <c r="B770" s="8">
        <v>369</v>
      </c>
      <c r="C770" s="9">
        <f aca="true" t="shared" si="44" ref="C770:C833">+(B770-$H$5)^2</f>
        <v>7.583116706381698</v>
      </c>
      <c r="D770" s="6">
        <f t="shared" si="43"/>
        <v>5.910796644040527</v>
      </c>
      <c r="E770" s="2">
        <f aca="true" t="shared" si="45" ref="E770:E833">+(D770-$H$9)^2</f>
        <v>1.2213203080782874E-05</v>
      </c>
    </row>
    <row r="771" spans="1:5" ht="15.75" customHeight="1">
      <c r="A771" s="4">
        <v>770</v>
      </c>
      <c r="B771" s="8">
        <v>357</v>
      </c>
      <c r="C771" s="9">
        <f t="shared" si="44"/>
        <v>217.67301928518611</v>
      </c>
      <c r="D771" s="6">
        <f aca="true" t="shared" si="46" ref="D771:D834">+LN(B771)</f>
        <v>5.877735781779639</v>
      </c>
      <c r="E771" s="2">
        <f t="shared" si="45"/>
        <v>0.001336312008677337</v>
      </c>
    </row>
    <row r="772" spans="1:5" ht="15.75" customHeight="1">
      <c r="A772" s="4">
        <v>771</v>
      </c>
      <c r="B772" s="8">
        <v>376</v>
      </c>
      <c r="C772" s="9">
        <f t="shared" si="44"/>
        <v>18.030673535412458</v>
      </c>
      <c r="D772" s="6">
        <f t="shared" si="46"/>
        <v>5.929589143389895</v>
      </c>
      <c r="E772" s="2">
        <f t="shared" si="45"/>
        <v>0.00023402146118934634</v>
      </c>
    </row>
    <row r="773" spans="1:5" ht="15.75" customHeight="1">
      <c r="A773" s="4">
        <v>772</v>
      </c>
      <c r="B773" s="8">
        <v>369</v>
      </c>
      <c r="C773" s="9">
        <f t="shared" si="44"/>
        <v>7.583116706381698</v>
      </c>
      <c r="D773" s="6">
        <f t="shared" si="46"/>
        <v>5.910796644040527</v>
      </c>
      <c r="E773" s="2">
        <f t="shared" si="45"/>
        <v>1.2213203080782874E-05</v>
      </c>
    </row>
    <row r="774" spans="1:5" ht="15.75" customHeight="1">
      <c r="A774" s="4">
        <v>773</v>
      </c>
      <c r="B774" s="8">
        <v>376</v>
      </c>
      <c r="C774" s="9">
        <f t="shared" si="44"/>
        <v>18.030673535412458</v>
      </c>
      <c r="D774" s="6">
        <f t="shared" si="46"/>
        <v>5.929589143389895</v>
      </c>
      <c r="E774" s="2">
        <f t="shared" si="45"/>
        <v>0.00023402146118934634</v>
      </c>
    </row>
    <row r="775" spans="1:5" ht="15.75" customHeight="1">
      <c r="A775" s="4">
        <v>774</v>
      </c>
      <c r="B775" s="8">
        <v>401</v>
      </c>
      <c r="C775" s="9">
        <f t="shared" si="44"/>
        <v>855.3433764962366</v>
      </c>
      <c r="D775" s="6">
        <f t="shared" si="46"/>
        <v>5.993961427306569</v>
      </c>
      <c r="E775" s="2">
        <f t="shared" si="45"/>
        <v>0.006347315898579325</v>
      </c>
    </row>
    <row r="776" spans="1:5" ht="15.75" customHeight="1">
      <c r="A776" s="4">
        <v>775</v>
      </c>
      <c r="B776" s="8">
        <v>382</v>
      </c>
      <c r="C776" s="9">
        <f t="shared" si="44"/>
        <v>104.98572224601025</v>
      </c>
      <c r="D776" s="6">
        <f t="shared" si="46"/>
        <v>5.945420608606575</v>
      </c>
      <c r="E776" s="2">
        <f t="shared" si="45"/>
        <v>0.0009690286629403118</v>
      </c>
    </row>
    <row r="777" spans="1:5" ht="15.75" customHeight="1">
      <c r="A777" s="4">
        <v>776</v>
      </c>
      <c r="B777" s="8">
        <v>369</v>
      </c>
      <c r="C777" s="9">
        <f t="shared" si="44"/>
        <v>7.583116706381698</v>
      </c>
      <c r="D777" s="6">
        <f t="shared" si="46"/>
        <v>5.910796644040527</v>
      </c>
      <c r="E777" s="2">
        <f t="shared" si="45"/>
        <v>1.2213203080782874E-05</v>
      </c>
    </row>
    <row r="778" spans="1:5" ht="15.75" customHeight="1">
      <c r="A778" s="4">
        <v>777</v>
      </c>
      <c r="B778" s="8">
        <v>382</v>
      </c>
      <c r="C778" s="9">
        <f t="shared" si="44"/>
        <v>104.98572224601025</v>
      </c>
      <c r="D778" s="6">
        <f t="shared" si="46"/>
        <v>5.945420608606575</v>
      </c>
      <c r="E778" s="2">
        <f t="shared" si="45"/>
        <v>0.0009690286629403118</v>
      </c>
    </row>
    <row r="779" spans="1:5" ht="15.75" customHeight="1">
      <c r="A779" s="4">
        <v>778</v>
      </c>
      <c r="B779" s="8">
        <v>338</v>
      </c>
      <c r="C779" s="9">
        <f t="shared" si="44"/>
        <v>1139.3153650349598</v>
      </c>
      <c r="D779" s="6">
        <f t="shared" si="46"/>
        <v>5.823045895483019</v>
      </c>
      <c r="E779" s="2">
        <f t="shared" si="45"/>
        <v>0.008325739062339405</v>
      </c>
    </row>
    <row r="780" spans="1:5" ht="15.75" customHeight="1">
      <c r="A780" s="4">
        <v>779</v>
      </c>
      <c r="B780" s="8">
        <v>335</v>
      </c>
      <c r="C780" s="9">
        <f t="shared" si="44"/>
        <v>1350.8378406796608</v>
      </c>
      <c r="D780" s="6">
        <f t="shared" si="46"/>
        <v>5.814130531825066</v>
      </c>
      <c r="E780" s="2">
        <f t="shared" si="45"/>
        <v>0.010032196185067092</v>
      </c>
    </row>
    <row r="781" spans="1:5" ht="15.75" customHeight="1">
      <c r="A781" s="4">
        <v>780</v>
      </c>
      <c r="B781" s="8">
        <v>334</v>
      </c>
      <c r="C781" s="9">
        <f t="shared" si="44"/>
        <v>1425.345332561228</v>
      </c>
      <c r="D781" s="6">
        <f t="shared" si="46"/>
        <v>5.811140992976701</v>
      </c>
      <c r="E781" s="2">
        <f t="shared" si="45"/>
        <v>0.010640003041236242</v>
      </c>
    </row>
    <row r="782" spans="1:5" ht="15.75" customHeight="1">
      <c r="A782" s="4">
        <v>781</v>
      </c>
      <c r="B782" s="8">
        <v>335</v>
      </c>
      <c r="C782" s="9">
        <f t="shared" si="44"/>
        <v>1350.8378406796608</v>
      </c>
      <c r="D782" s="6">
        <f t="shared" si="46"/>
        <v>5.814130531825066</v>
      </c>
      <c r="E782" s="2">
        <f t="shared" si="45"/>
        <v>0.010032196185067092</v>
      </c>
    </row>
    <row r="783" spans="1:5" ht="15.75" customHeight="1">
      <c r="A783" s="4">
        <v>782</v>
      </c>
      <c r="B783" s="8">
        <v>340</v>
      </c>
      <c r="C783" s="9">
        <f t="shared" si="44"/>
        <v>1008.3003812718257</v>
      </c>
      <c r="D783" s="6">
        <f t="shared" si="46"/>
        <v>5.8289456176102075</v>
      </c>
      <c r="E783" s="2">
        <f t="shared" si="45"/>
        <v>0.007283899735563052</v>
      </c>
    </row>
    <row r="784" spans="1:5" ht="15.75" customHeight="1">
      <c r="A784" s="4">
        <v>783</v>
      </c>
      <c r="B784" s="8">
        <v>344</v>
      </c>
      <c r="C784" s="9">
        <f t="shared" si="44"/>
        <v>770.2704137455576</v>
      </c>
      <c r="D784" s="6">
        <f t="shared" si="46"/>
        <v>5.840641657373398</v>
      </c>
      <c r="E784" s="2">
        <f t="shared" si="45"/>
        <v>0.0054242821414781425</v>
      </c>
    </row>
    <row r="785" spans="1:5" ht="15.75" customHeight="1">
      <c r="A785" s="4">
        <v>784</v>
      </c>
      <c r="B785" s="8">
        <v>348</v>
      </c>
      <c r="C785" s="9">
        <f t="shared" si="44"/>
        <v>564.2404462192894</v>
      </c>
      <c r="D785" s="6">
        <f t="shared" si="46"/>
        <v>5.8522024797744745</v>
      </c>
      <c r="E785" s="2">
        <f t="shared" si="45"/>
        <v>0.0038550319514678646</v>
      </c>
    </row>
    <row r="786" spans="1:5" ht="15.75" customHeight="1">
      <c r="A786" s="4">
        <v>785</v>
      </c>
      <c r="B786" s="8">
        <v>349</v>
      </c>
      <c r="C786" s="9">
        <f t="shared" si="44"/>
        <v>517.7329543377224</v>
      </c>
      <c r="D786" s="6">
        <f t="shared" si="46"/>
        <v>5.855071922202427</v>
      </c>
      <c r="E786" s="2">
        <f t="shared" si="45"/>
        <v>0.003506944582669133</v>
      </c>
    </row>
    <row r="787" spans="1:5" ht="15.75" customHeight="1">
      <c r="A787" s="4">
        <v>786</v>
      </c>
      <c r="B787" s="8">
        <v>344</v>
      </c>
      <c r="C787" s="9">
        <f t="shared" si="44"/>
        <v>770.2704137455576</v>
      </c>
      <c r="D787" s="6">
        <f t="shared" si="46"/>
        <v>5.840641657373398</v>
      </c>
      <c r="E787" s="2">
        <f t="shared" si="45"/>
        <v>0.0054242821414781425</v>
      </c>
    </row>
    <row r="788" spans="1:5" ht="15.75" customHeight="1">
      <c r="A788" s="4">
        <v>787</v>
      </c>
      <c r="B788" s="8">
        <v>325</v>
      </c>
      <c r="C788" s="9">
        <f t="shared" si="44"/>
        <v>2185.912759495331</v>
      </c>
      <c r="D788" s="6">
        <f t="shared" si="46"/>
        <v>5.783825182329737</v>
      </c>
      <c r="E788" s="2">
        <f t="shared" si="45"/>
        <v>0.017021429617604666</v>
      </c>
    </row>
    <row r="789" spans="1:5" ht="15.75" customHeight="1">
      <c r="A789" s="4">
        <v>788</v>
      </c>
      <c r="B789" s="8">
        <v>357</v>
      </c>
      <c r="C789" s="9">
        <f t="shared" si="44"/>
        <v>217.67301928518611</v>
      </c>
      <c r="D789" s="6">
        <f t="shared" si="46"/>
        <v>5.877735781779639</v>
      </c>
      <c r="E789" s="2">
        <f t="shared" si="45"/>
        <v>0.001336312008677337</v>
      </c>
    </row>
    <row r="790" spans="1:5" ht="15.75" customHeight="1">
      <c r="A790" s="4">
        <v>789</v>
      </c>
      <c r="B790" s="8">
        <v>354</v>
      </c>
      <c r="C790" s="9">
        <f t="shared" si="44"/>
        <v>315.1954949298872</v>
      </c>
      <c r="D790" s="6">
        <f t="shared" si="46"/>
        <v>5.869296913133774</v>
      </c>
      <c r="E790" s="2">
        <f t="shared" si="45"/>
        <v>0.0020245023531237556</v>
      </c>
    </row>
    <row r="791" spans="1:5" ht="15.75" customHeight="1">
      <c r="A791" s="4">
        <v>790</v>
      </c>
      <c r="B791" s="8">
        <v>465</v>
      </c>
      <c r="C791" s="9">
        <f t="shared" si="44"/>
        <v>8694.863896075947</v>
      </c>
      <c r="D791" s="6">
        <f t="shared" si="46"/>
        <v>6.142037405587356</v>
      </c>
      <c r="E791" s="2">
        <f t="shared" si="45"/>
        <v>0.051868250629323404</v>
      </c>
    </row>
    <row r="792" spans="1:5" ht="15.75" customHeight="1">
      <c r="A792" s="4">
        <v>791</v>
      </c>
      <c r="B792" s="8">
        <v>471</v>
      </c>
      <c r="C792" s="9">
        <f t="shared" si="44"/>
        <v>9849.818944786544</v>
      </c>
      <c r="D792" s="6">
        <f t="shared" si="46"/>
        <v>6.154858094016418</v>
      </c>
      <c r="E792" s="2">
        <f t="shared" si="45"/>
        <v>0.05787234226436611</v>
      </c>
    </row>
    <row r="793" spans="1:5" ht="15.75" customHeight="1">
      <c r="A793" s="4">
        <v>792</v>
      </c>
      <c r="B793" s="8">
        <v>446</v>
      </c>
      <c r="C793" s="9">
        <f t="shared" si="44"/>
        <v>5512.50624182572</v>
      </c>
      <c r="D793" s="6">
        <f t="shared" si="46"/>
        <v>6.100318952020064</v>
      </c>
      <c r="E793" s="2">
        <f t="shared" si="45"/>
        <v>0.03460625629254098</v>
      </c>
    </row>
    <row r="794" spans="1:5" ht="15.75" customHeight="1">
      <c r="A794" s="4">
        <v>793</v>
      </c>
      <c r="B794" s="8">
        <v>459</v>
      </c>
      <c r="C794" s="9">
        <f t="shared" si="44"/>
        <v>7611.908847365348</v>
      </c>
      <c r="D794" s="6">
        <f t="shared" si="46"/>
        <v>6.129050210060545</v>
      </c>
      <c r="E794" s="2">
        <f t="shared" si="45"/>
        <v>0.04612135363536565</v>
      </c>
    </row>
    <row r="795" spans="1:5" ht="15.75" customHeight="1">
      <c r="A795" s="4">
        <v>794</v>
      </c>
      <c r="B795" s="8">
        <v>439</v>
      </c>
      <c r="C795" s="9">
        <f t="shared" si="44"/>
        <v>4522.058684996689</v>
      </c>
      <c r="D795" s="6">
        <f t="shared" si="46"/>
        <v>6.0844994130751715</v>
      </c>
      <c r="E795" s="2">
        <f t="shared" si="45"/>
        <v>0.028970773371255004</v>
      </c>
    </row>
    <row r="796" spans="1:5" ht="15.75" customHeight="1">
      <c r="A796" s="4">
        <v>795</v>
      </c>
      <c r="B796" s="8">
        <v>465</v>
      </c>
      <c r="C796" s="9">
        <f t="shared" si="44"/>
        <v>8694.863896075947</v>
      </c>
      <c r="D796" s="6">
        <f t="shared" si="46"/>
        <v>6.142037405587356</v>
      </c>
      <c r="E796" s="2">
        <f t="shared" si="45"/>
        <v>0.051868250629323404</v>
      </c>
    </row>
    <row r="797" spans="1:5" ht="15.75" customHeight="1">
      <c r="A797" s="4">
        <v>796</v>
      </c>
      <c r="B797" s="8">
        <v>465</v>
      </c>
      <c r="C797" s="9">
        <f t="shared" si="44"/>
        <v>8694.863896075947</v>
      </c>
      <c r="D797" s="6">
        <f t="shared" si="46"/>
        <v>6.142037405587356</v>
      </c>
      <c r="E797" s="2">
        <f t="shared" si="45"/>
        <v>0.051868250629323404</v>
      </c>
    </row>
    <row r="798" spans="1:5" ht="15.75" customHeight="1">
      <c r="A798" s="4">
        <v>797</v>
      </c>
      <c r="B798" s="8">
        <v>459</v>
      </c>
      <c r="C798" s="9">
        <f t="shared" si="44"/>
        <v>7611.908847365348</v>
      </c>
      <c r="D798" s="6">
        <f t="shared" si="46"/>
        <v>6.129050210060545</v>
      </c>
      <c r="E798" s="2">
        <f t="shared" si="45"/>
        <v>0.04612135363536565</v>
      </c>
    </row>
    <row r="799" spans="1:5" ht="15.75" customHeight="1">
      <c r="A799" s="4">
        <v>798</v>
      </c>
      <c r="B799" s="8">
        <v>427</v>
      </c>
      <c r="C799" s="9">
        <f t="shared" si="44"/>
        <v>3052.148587575494</v>
      </c>
      <c r="D799" s="6">
        <f t="shared" si="46"/>
        <v>6.056784013228625</v>
      </c>
      <c r="E799" s="2">
        <f t="shared" si="45"/>
        <v>0.02030414955995713</v>
      </c>
    </row>
    <row r="800" spans="1:5" ht="15.75" customHeight="1">
      <c r="A800" s="4">
        <v>799</v>
      </c>
      <c r="B800" s="8">
        <v>420</v>
      </c>
      <c r="C800" s="9">
        <f t="shared" si="44"/>
        <v>2327.701030746463</v>
      </c>
      <c r="D800" s="6">
        <f t="shared" si="46"/>
        <v>6.040254711277414</v>
      </c>
      <c r="E800" s="2">
        <f t="shared" si="45"/>
        <v>0.01586675997391286</v>
      </c>
    </row>
    <row r="801" spans="1:5" ht="15.75" customHeight="1">
      <c r="A801" s="4">
        <v>800</v>
      </c>
      <c r="B801" s="8">
        <v>459</v>
      </c>
      <c r="C801" s="9">
        <f t="shared" si="44"/>
        <v>7611.908847365348</v>
      </c>
      <c r="D801" s="6">
        <f t="shared" si="46"/>
        <v>6.129050210060545</v>
      </c>
      <c r="E801" s="2">
        <f t="shared" si="45"/>
        <v>0.04612135363536565</v>
      </c>
    </row>
    <row r="802" spans="1:5" ht="15.75" customHeight="1">
      <c r="A802" s="4">
        <v>801</v>
      </c>
      <c r="B802" s="8">
        <v>439</v>
      </c>
      <c r="C802" s="9">
        <f t="shared" si="44"/>
        <v>4522.058684996689</v>
      </c>
      <c r="D802" s="6">
        <f t="shared" si="46"/>
        <v>6.0844994130751715</v>
      </c>
      <c r="E802" s="2">
        <f t="shared" si="45"/>
        <v>0.028970773371255004</v>
      </c>
    </row>
    <row r="803" spans="1:5" ht="15.75" customHeight="1">
      <c r="A803" s="4">
        <v>802</v>
      </c>
      <c r="B803" s="8">
        <v>344</v>
      </c>
      <c r="C803" s="9">
        <f t="shared" si="44"/>
        <v>770.2704137455576</v>
      </c>
      <c r="D803" s="6">
        <f t="shared" si="46"/>
        <v>5.840641657373398</v>
      </c>
      <c r="E803" s="2">
        <f t="shared" si="45"/>
        <v>0.0054242821414781425</v>
      </c>
    </row>
    <row r="804" spans="1:5" ht="15.75" customHeight="1">
      <c r="A804" s="4">
        <v>803</v>
      </c>
      <c r="B804" s="8">
        <v>350</v>
      </c>
      <c r="C804" s="9">
        <f t="shared" si="44"/>
        <v>473.22546245615536</v>
      </c>
      <c r="D804" s="6">
        <f t="shared" si="46"/>
        <v>5.857933154483459</v>
      </c>
      <c r="E804" s="2">
        <f t="shared" si="45"/>
        <v>0.003176249964837471</v>
      </c>
    </row>
    <row r="805" spans="1:5" ht="15.75" customHeight="1">
      <c r="A805" s="4">
        <v>804</v>
      </c>
      <c r="B805" s="8">
        <v>363</v>
      </c>
      <c r="C805" s="9">
        <f t="shared" si="44"/>
        <v>76.62806799578391</v>
      </c>
      <c r="D805" s="6">
        <f t="shared" si="46"/>
        <v>5.8944028342648505</v>
      </c>
      <c r="E805" s="2">
        <f t="shared" si="45"/>
        <v>0.0003955543860760085</v>
      </c>
    </row>
    <row r="806" spans="1:5" ht="15.75" customHeight="1">
      <c r="A806" s="4">
        <v>805</v>
      </c>
      <c r="B806" s="8">
        <v>357</v>
      </c>
      <c r="C806" s="9">
        <f t="shared" si="44"/>
        <v>217.67301928518611</v>
      </c>
      <c r="D806" s="6">
        <f t="shared" si="46"/>
        <v>5.877735781779639</v>
      </c>
      <c r="E806" s="2">
        <f t="shared" si="45"/>
        <v>0.001336312008677337</v>
      </c>
    </row>
    <row r="807" spans="1:5" ht="15.75" customHeight="1">
      <c r="A807" s="4">
        <v>806</v>
      </c>
      <c r="B807" s="8">
        <v>331</v>
      </c>
      <c r="C807" s="9">
        <f t="shared" si="44"/>
        <v>1660.867808205929</v>
      </c>
      <c r="D807" s="6">
        <f t="shared" si="46"/>
        <v>5.802118375377063</v>
      </c>
      <c r="E807" s="2">
        <f t="shared" si="45"/>
        <v>0.01258278372538746</v>
      </c>
    </row>
    <row r="808" spans="1:5" ht="15.75" customHeight="1">
      <c r="A808" s="4">
        <v>807</v>
      </c>
      <c r="B808" s="8">
        <v>338</v>
      </c>
      <c r="C808" s="9">
        <f t="shared" si="44"/>
        <v>1139.3153650349598</v>
      </c>
      <c r="D808" s="6">
        <f t="shared" si="46"/>
        <v>5.823045895483019</v>
      </c>
      <c r="E808" s="2">
        <f t="shared" si="45"/>
        <v>0.008325739062339405</v>
      </c>
    </row>
    <row r="809" spans="1:5" ht="15.75" customHeight="1">
      <c r="A809" s="4">
        <v>808</v>
      </c>
      <c r="B809" s="8">
        <v>344</v>
      </c>
      <c r="C809" s="9">
        <f t="shared" si="44"/>
        <v>770.2704137455576</v>
      </c>
      <c r="D809" s="6">
        <f t="shared" si="46"/>
        <v>5.840641657373398</v>
      </c>
      <c r="E809" s="2">
        <f t="shared" si="45"/>
        <v>0.0054242821414781425</v>
      </c>
    </row>
    <row r="810" spans="1:5" ht="15.75" customHeight="1">
      <c r="A810" s="4">
        <v>809</v>
      </c>
      <c r="B810" s="8">
        <v>350</v>
      </c>
      <c r="C810" s="9">
        <f t="shared" si="44"/>
        <v>473.22546245615536</v>
      </c>
      <c r="D810" s="6">
        <f t="shared" si="46"/>
        <v>5.857933154483459</v>
      </c>
      <c r="E810" s="2">
        <f t="shared" si="45"/>
        <v>0.003176249964837471</v>
      </c>
    </row>
    <row r="811" spans="1:5" ht="15.75" customHeight="1">
      <c r="A811" s="4">
        <v>810</v>
      </c>
      <c r="B811" s="8">
        <v>357</v>
      </c>
      <c r="C811" s="9">
        <f t="shared" si="44"/>
        <v>217.67301928518611</v>
      </c>
      <c r="D811" s="6">
        <f t="shared" si="46"/>
        <v>5.877735781779639</v>
      </c>
      <c r="E811" s="2">
        <f t="shared" si="45"/>
        <v>0.001336312008677337</v>
      </c>
    </row>
    <row r="812" spans="1:5" ht="15.75" customHeight="1">
      <c r="A812" s="4">
        <v>811</v>
      </c>
      <c r="B812" s="8">
        <v>376</v>
      </c>
      <c r="C812" s="9">
        <f t="shared" si="44"/>
        <v>18.030673535412458</v>
      </c>
      <c r="D812" s="6">
        <f t="shared" si="46"/>
        <v>5.929589143389895</v>
      </c>
      <c r="E812" s="2">
        <f t="shared" si="45"/>
        <v>0.00023402146118934634</v>
      </c>
    </row>
    <row r="813" spans="1:5" ht="15.75" customHeight="1">
      <c r="A813" s="4">
        <v>812</v>
      </c>
      <c r="B813" s="8">
        <v>357</v>
      </c>
      <c r="C813" s="9">
        <f t="shared" si="44"/>
        <v>217.67301928518611</v>
      </c>
      <c r="D813" s="6">
        <f t="shared" si="46"/>
        <v>5.877735781779639</v>
      </c>
      <c r="E813" s="2">
        <f t="shared" si="45"/>
        <v>0.001336312008677337</v>
      </c>
    </row>
    <row r="814" spans="1:5" ht="15.75" customHeight="1">
      <c r="A814" s="4">
        <v>813</v>
      </c>
      <c r="B814" s="8">
        <v>350</v>
      </c>
      <c r="C814" s="9">
        <f t="shared" si="44"/>
        <v>473.22546245615536</v>
      </c>
      <c r="D814" s="6">
        <f t="shared" si="46"/>
        <v>5.857933154483459</v>
      </c>
      <c r="E814" s="2">
        <f t="shared" si="45"/>
        <v>0.003176249964837471</v>
      </c>
    </row>
    <row r="815" spans="1:5" ht="15.75" customHeight="1">
      <c r="A815" s="4">
        <v>814</v>
      </c>
      <c r="B815" s="8">
        <v>344</v>
      </c>
      <c r="C815" s="9">
        <f t="shared" si="44"/>
        <v>770.2704137455576</v>
      </c>
      <c r="D815" s="6">
        <f t="shared" si="46"/>
        <v>5.840641657373398</v>
      </c>
      <c r="E815" s="2">
        <f t="shared" si="45"/>
        <v>0.0054242821414781425</v>
      </c>
    </row>
    <row r="816" spans="1:5" ht="15.75" customHeight="1">
      <c r="A816" s="4">
        <v>815</v>
      </c>
      <c r="B816" s="8">
        <v>344</v>
      </c>
      <c r="C816" s="9">
        <f t="shared" si="44"/>
        <v>770.2704137455576</v>
      </c>
      <c r="D816" s="6">
        <f t="shared" si="46"/>
        <v>5.840641657373398</v>
      </c>
      <c r="E816" s="2">
        <f t="shared" si="45"/>
        <v>0.0054242821414781425</v>
      </c>
    </row>
    <row r="817" spans="1:5" ht="15.75" customHeight="1">
      <c r="A817" s="4">
        <v>816</v>
      </c>
      <c r="B817" s="8">
        <v>357</v>
      </c>
      <c r="C817" s="9">
        <f t="shared" si="44"/>
        <v>217.67301928518611</v>
      </c>
      <c r="D817" s="6">
        <f t="shared" si="46"/>
        <v>5.877735781779639</v>
      </c>
      <c r="E817" s="2">
        <f t="shared" si="45"/>
        <v>0.001336312008677337</v>
      </c>
    </row>
    <row r="818" spans="1:5" ht="15.75" customHeight="1">
      <c r="A818" s="4">
        <v>817</v>
      </c>
      <c r="B818" s="8">
        <v>357</v>
      </c>
      <c r="C818" s="9">
        <f t="shared" si="44"/>
        <v>217.67301928518611</v>
      </c>
      <c r="D818" s="6">
        <f t="shared" si="46"/>
        <v>5.877735781779639</v>
      </c>
      <c r="E818" s="2">
        <f t="shared" si="45"/>
        <v>0.001336312008677337</v>
      </c>
    </row>
    <row r="819" spans="1:5" ht="15.75" customHeight="1">
      <c r="A819" s="4">
        <v>818</v>
      </c>
      <c r="B819" s="8">
        <v>408</v>
      </c>
      <c r="C819" s="9">
        <f t="shared" si="44"/>
        <v>1313.7909333252674</v>
      </c>
      <c r="D819" s="6">
        <f t="shared" si="46"/>
        <v>6.0112671744041615</v>
      </c>
      <c r="E819" s="2">
        <f t="shared" si="45"/>
        <v>0.009404304043931496</v>
      </c>
    </row>
    <row r="820" spans="1:5" ht="15.75" customHeight="1">
      <c r="A820" s="4">
        <v>819</v>
      </c>
      <c r="B820" s="8">
        <v>420</v>
      </c>
      <c r="C820" s="9">
        <f t="shared" si="44"/>
        <v>2327.701030746463</v>
      </c>
      <c r="D820" s="6">
        <f t="shared" si="46"/>
        <v>6.040254711277414</v>
      </c>
      <c r="E820" s="2">
        <f t="shared" si="45"/>
        <v>0.01586675997391286</v>
      </c>
    </row>
    <row r="821" spans="1:5" ht="15.75" customHeight="1">
      <c r="A821" s="4">
        <v>820</v>
      </c>
      <c r="B821" s="8">
        <v>433</v>
      </c>
      <c r="C821" s="9">
        <f t="shared" si="44"/>
        <v>3751.1036362860914</v>
      </c>
      <c r="D821" s="6">
        <f t="shared" si="46"/>
        <v>6.07073772800249</v>
      </c>
      <c r="E821" s="2">
        <f t="shared" si="45"/>
        <v>0.024475458744399256</v>
      </c>
    </row>
    <row r="822" spans="1:5" ht="15.75" customHeight="1">
      <c r="A822" s="4">
        <v>821</v>
      </c>
      <c r="B822" s="8">
        <v>446</v>
      </c>
      <c r="C822" s="9">
        <f t="shared" si="44"/>
        <v>5512.50624182572</v>
      </c>
      <c r="D822" s="6">
        <f t="shared" si="46"/>
        <v>6.100318952020064</v>
      </c>
      <c r="E822" s="2">
        <f t="shared" si="45"/>
        <v>0.03460625629254098</v>
      </c>
    </row>
    <row r="823" spans="1:5" ht="15.75" customHeight="1">
      <c r="A823" s="4">
        <v>822</v>
      </c>
      <c r="B823" s="8">
        <v>459</v>
      </c>
      <c r="C823" s="9">
        <f t="shared" si="44"/>
        <v>7611.908847365348</v>
      </c>
      <c r="D823" s="6">
        <f t="shared" si="46"/>
        <v>6.129050210060545</v>
      </c>
      <c r="E823" s="2">
        <f t="shared" si="45"/>
        <v>0.04612135363536565</v>
      </c>
    </row>
    <row r="824" spans="1:5" ht="15.75" customHeight="1">
      <c r="A824" s="4">
        <v>823</v>
      </c>
      <c r="B824" s="8">
        <v>446</v>
      </c>
      <c r="C824" s="9">
        <f t="shared" si="44"/>
        <v>5512.50624182572</v>
      </c>
      <c r="D824" s="6">
        <f t="shared" si="46"/>
        <v>6.100318952020064</v>
      </c>
      <c r="E824" s="2">
        <f t="shared" si="45"/>
        <v>0.03460625629254098</v>
      </c>
    </row>
    <row r="825" spans="1:5" ht="15.75" customHeight="1">
      <c r="A825" s="4">
        <v>824</v>
      </c>
      <c r="B825" s="8">
        <v>452</v>
      </c>
      <c r="C825" s="9">
        <f t="shared" si="44"/>
        <v>6439.461290536317</v>
      </c>
      <c r="D825" s="6">
        <f t="shared" si="46"/>
        <v>6.113682179832232</v>
      </c>
      <c r="E825" s="2">
        <f t="shared" si="45"/>
        <v>0.039756689708148</v>
      </c>
    </row>
    <row r="826" spans="1:5" ht="15.75" customHeight="1">
      <c r="A826" s="4">
        <v>825</v>
      </c>
      <c r="B826" s="8">
        <v>344</v>
      </c>
      <c r="C826" s="9">
        <f t="shared" si="44"/>
        <v>770.2704137455576</v>
      </c>
      <c r="D826" s="6">
        <f t="shared" si="46"/>
        <v>5.840641657373398</v>
      </c>
      <c r="E826" s="2">
        <f t="shared" si="45"/>
        <v>0.0054242821414781425</v>
      </c>
    </row>
    <row r="827" spans="1:5" ht="15.75" customHeight="1">
      <c r="A827" s="4">
        <v>826</v>
      </c>
      <c r="B827" s="8">
        <v>338</v>
      </c>
      <c r="C827" s="9">
        <f t="shared" si="44"/>
        <v>1139.3153650349598</v>
      </c>
      <c r="D827" s="6">
        <f t="shared" si="46"/>
        <v>5.823045895483019</v>
      </c>
      <c r="E827" s="2">
        <f t="shared" si="45"/>
        <v>0.008325739062339405</v>
      </c>
    </row>
    <row r="828" spans="1:5" ht="15.75" customHeight="1">
      <c r="A828" s="4">
        <v>827</v>
      </c>
      <c r="B828" s="8">
        <v>344</v>
      </c>
      <c r="C828" s="9">
        <f t="shared" si="44"/>
        <v>770.2704137455576</v>
      </c>
      <c r="D828" s="6">
        <f t="shared" si="46"/>
        <v>5.840641657373398</v>
      </c>
      <c r="E828" s="2">
        <f t="shared" si="45"/>
        <v>0.0054242821414781425</v>
      </c>
    </row>
    <row r="829" spans="1:5" ht="15.75" customHeight="1">
      <c r="A829" s="4">
        <v>828</v>
      </c>
      <c r="B829" s="8">
        <v>338</v>
      </c>
      <c r="C829" s="9">
        <f t="shared" si="44"/>
        <v>1139.3153650349598</v>
      </c>
      <c r="D829" s="6">
        <f t="shared" si="46"/>
        <v>5.823045895483019</v>
      </c>
      <c r="E829" s="2">
        <f t="shared" si="45"/>
        <v>0.008325739062339405</v>
      </c>
    </row>
    <row r="830" spans="1:5" ht="15.75" customHeight="1">
      <c r="A830" s="4">
        <v>829</v>
      </c>
      <c r="B830" s="8">
        <v>331</v>
      </c>
      <c r="C830" s="9">
        <f t="shared" si="44"/>
        <v>1660.867808205929</v>
      </c>
      <c r="D830" s="6">
        <f t="shared" si="46"/>
        <v>5.802118375377063</v>
      </c>
      <c r="E830" s="2">
        <f t="shared" si="45"/>
        <v>0.01258278372538746</v>
      </c>
    </row>
    <row r="831" spans="1:5" ht="15.75" customHeight="1">
      <c r="A831" s="4">
        <v>830</v>
      </c>
      <c r="B831" s="8">
        <v>338</v>
      </c>
      <c r="C831" s="9">
        <f t="shared" si="44"/>
        <v>1139.3153650349598</v>
      </c>
      <c r="D831" s="6">
        <f t="shared" si="46"/>
        <v>5.823045895483019</v>
      </c>
      <c r="E831" s="2">
        <f t="shared" si="45"/>
        <v>0.008325739062339405</v>
      </c>
    </row>
    <row r="832" spans="1:5" ht="15.75" customHeight="1">
      <c r="A832" s="4">
        <v>831</v>
      </c>
      <c r="B832" s="8">
        <v>331</v>
      </c>
      <c r="C832" s="9">
        <f t="shared" si="44"/>
        <v>1660.867808205929</v>
      </c>
      <c r="D832" s="6">
        <f t="shared" si="46"/>
        <v>5.802118375377063</v>
      </c>
      <c r="E832" s="2">
        <f t="shared" si="45"/>
        <v>0.01258278372538746</v>
      </c>
    </row>
    <row r="833" spans="1:5" ht="15.75" customHeight="1">
      <c r="A833" s="4">
        <v>832</v>
      </c>
      <c r="B833" s="8">
        <v>338</v>
      </c>
      <c r="C833" s="9">
        <f t="shared" si="44"/>
        <v>1139.3153650349598</v>
      </c>
      <c r="D833" s="6">
        <f t="shared" si="46"/>
        <v>5.823045895483019</v>
      </c>
      <c r="E833" s="2">
        <f t="shared" si="45"/>
        <v>0.008325739062339405</v>
      </c>
    </row>
    <row r="834" spans="1:5" ht="15.75" customHeight="1">
      <c r="A834" s="4">
        <v>833</v>
      </c>
      <c r="B834" s="8">
        <v>395</v>
      </c>
      <c r="C834" s="9">
        <f aca="true" t="shared" si="47" ref="C834:C897">+(B834-$H$5)^2</f>
        <v>540.3883277856388</v>
      </c>
      <c r="D834" s="6">
        <f t="shared" si="46"/>
        <v>5.978885764901122</v>
      </c>
      <c r="E834" s="2">
        <f aca="true" t="shared" si="48" ref="E834:E897">+(D834-$H$9)^2</f>
        <v>0.004172434123543188</v>
      </c>
    </row>
    <row r="835" spans="1:5" ht="15.75" customHeight="1">
      <c r="A835" s="4">
        <v>834</v>
      </c>
      <c r="B835" s="8">
        <v>408</v>
      </c>
      <c r="C835" s="9">
        <f t="shared" si="47"/>
        <v>1313.7909333252674</v>
      </c>
      <c r="D835" s="6">
        <f aca="true" t="shared" si="49" ref="D835:D898">+LN(B835)</f>
        <v>6.0112671744041615</v>
      </c>
      <c r="E835" s="2">
        <f t="shared" si="48"/>
        <v>0.009404304043931496</v>
      </c>
    </row>
    <row r="836" spans="1:5" ht="15.75" customHeight="1">
      <c r="A836" s="4">
        <v>835</v>
      </c>
      <c r="B836" s="8">
        <v>382</v>
      </c>
      <c r="C836" s="9">
        <f t="shared" si="47"/>
        <v>104.98572224601025</v>
      </c>
      <c r="D836" s="6">
        <f t="shared" si="49"/>
        <v>5.945420608606575</v>
      </c>
      <c r="E836" s="2">
        <f t="shared" si="48"/>
        <v>0.0009690286629403118</v>
      </c>
    </row>
    <row r="837" spans="1:5" ht="15.75" customHeight="1">
      <c r="A837" s="4">
        <v>836</v>
      </c>
      <c r="B837" s="8">
        <v>344</v>
      </c>
      <c r="C837" s="9">
        <f t="shared" si="47"/>
        <v>770.2704137455576</v>
      </c>
      <c r="D837" s="6">
        <f t="shared" si="49"/>
        <v>5.840641657373398</v>
      </c>
      <c r="E837" s="2">
        <f t="shared" si="48"/>
        <v>0.0054242821414781425</v>
      </c>
    </row>
    <row r="838" spans="1:5" ht="15.75" customHeight="1">
      <c r="A838" s="4">
        <v>837</v>
      </c>
      <c r="B838" s="8">
        <v>357</v>
      </c>
      <c r="C838" s="9">
        <f t="shared" si="47"/>
        <v>217.67301928518611</v>
      </c>
      <c r="D838" s="6">
        <f t="shared" si="49"/>
        <v>5.877735781779639</v>
      </c>
      <c r="E838" s="2">
        <f t="shared" si="48"/>
        <v>0.001336312008677337</v>
      </c>
    </row>
    <row r="839" spans="1:5" ht="15.75" customHeight="1">
      <c r="A839" s="4">
        <v>838</v>
      </c>
      <c r="B839" s="8">
        <v>382</v>
      </c>
      <c r="C839" s="9">
        <f t="shared" si="47"/>
        <v>104.98572224601025</v>
      </c>
      <c r="D839" s="6">
        <f t="shared" si="49"/>
        <v>5.945420608606575</v>
      </c>
      <c r="E839" s="2">
        <f t="shared" si="48"/>
        <v>0.0009690286629403118</v>
      </c>
    </row>
    <row r="840" spans="1:5" ht="15.75" customHeight="1">
      <c r="A840" s="4">
        <v>839</v>
      </c>
      <c r="B840" s="8">
        <v>363</v>
      </c>
      <c r="C840" s="9">
        <f t="shared" si="47"/>
        <v>76.62806799578391</v>
      </c>
      <c r="D840" s="6">
        <f t="shared" si="49"/>
        <v>5.8944028342648505</v>
      </c>
      <c r="E840" s="2">
        <f t="shared" si="48"/>
        <v>0.0003955543860760085</v>
      </c>
    </row>
    <row r="841" spans="1:5" ht="15.75" customHeight="1">
      <c r="A841" s="4">
        <v>840</v>
      </c>
      <c r="B841" s="8">
        <v>382</v>
      </c>
      <c r="C841" s="9">
        <f t="shared" si="47"/>
        <v>104.98572224601025</v>
      </c>
      <c r="D841" s="6">
        <f t="shared" si="49"/>
        <v>5.945420608606575</v>
      </c>
      <c r="E841" s="2">
        <f t="shared" si="48"/>
        <v>0.0009690286629403118</v>
      </c>
    </row>
    <row r="842" spans="1:5" ht="15.75" customHeight="1">
      <c r="A842" s="4">
        <v>841</v>
      </c>
      <c r="B842" s="8">
        <v>395</v>
      </c>
      <c r="C842" s="9">
        <f t="shared" si="47"/>
        <v>540.3883277856388</v>
      </c>
      <c r="D842" s="6">
        <f t="shared" si="49"/>
        <v>5.978885764901122</v>
      </c>
      <c r="E842" s="2">
        <f t="shared" si="48"/>
        <v>0.004172434123543188</v>
      </c>
    </row>
    <row r="843" spans="1:5" ht="15.75" customHeight="1">
      <c r="A843" s="4">
        <v>842</v>
      </c>
      <c r="B843" s="8">
        <v>382</v>
      </c>
      <c r="C843" s="9">
        <f t="shared" si="47"/>
        <v>104.98572224601025</v>
      </c>
      <c r="D843" s="6">
        <f t="shared" si="49"/>
        <v>5.945420608606575</v>
      </c>
      <c r="E843" s="2">
        <f t="shared" si="48"/>
        <v>0.0009690286629403118</v>
      </c>
    </row>
    <row r="844" spans="1:5" ht="15.75" customHeight="1">
      <c r="A844" s="4">
        <v>843</v>
      </c>
      <c r="B844" s="8">
        <v>357</v>
      </c>
      <c r="C844" s="9">
        <f t="shared" si="47"/>
        <v>217.67301928518611</v>
      </c>
      <c r="D844" s="6">
        <f t="shared" si="49"/>
        <v>5.877735781779639</v>
      </c>
      <c r="E844" s="2">
        <f t="shared" si="48"/>
        <v>0.001336312008677337</v>
      </c>
    </row>
    <row r="845" spans="1:5" ht="15.75" customHeight="1">
      <c r="A845" s="4">
        <v>844</v>
      </c>
      <c r="B845" s="8">
        <v>369</v>
      </c>
      <c r="C845" s="9">
        <f t="shared" si="47"/>
        <v>7.583116706381698</v>
      </c>
      <c r="D845" s="6">
        <f t="shared" si="49"/>
        <v>5.910796644040527</v>
      </c>
      <c r="E845" s="2">
        <f t="shared" si="48"/>
        <v>1.2213203080782874E-05</v>
      </c>
    </row>
    <row r="846" spans="1:5" ht="15.75" customHeight="1">
      <c r="A846" s="4">
        <v>845</v>
      </c>
      <c r="B846" s="8">
        <v>382</v>
      </c>
      <c r="C846" s="9">
        <f t="shared" si="47"/>
        <v>104.98572224601025</v>
      </c>
      <c r="D846" s="6">
        <f t="shared" si="49"/>
        <v>5.945420608606575</v>
      </c>
      <c r="E846" s="2">
        <f t="shared" si="48"/>
        <v>0.0009690286629403118</v>
      </c>
    </row>
    <row r="847" spans="1:5" ht="15.75" customHeight="1">
      <c r="A847" s="4">
        <v>846</v>
      </c>
      <c r="B847" s="8">
        <v>363</v>
      </c>
      <c r="C847" s="9">
        <f t="shared" si="47"/>
        <v>76.62806799578391</v>
      </c>
      <c r="D847" s="6">
        <f t="shared" si="49"/>
        <v>5.8944028342648505</v>
      </c>
      <c r="E847" s="2">
        <f t="shared" si="48"/>
        <v>0.0003955543860760085</v>
      </c>
    </row>
    <row r="848" spans="1:5" ht="15.75" customHeight="1">
      <c r="A848" s="4">
        <v>847</v>
      </c>
      <c r="B848" s="8">
        <v>344</v>
      </c>
      <c r="C848" s="9">
        <f t="shared" si="47"/>
        <v>770.2704137455576</v>
      </c>
      <c r="D848" s="6">
        <f t="shared" si="49"/>
        <v>5.840641657373398</v>
      </c>
      <c r="E848" s="2">
        <f t="shared" si="48"/>
        <v>0.0054242821414781425</v>
      </c>
    </row>
    <row r="849" spans="1:5" ht="15.75" customHeight="1">
      <c r="A849" s="4">
        <v>848</v>
      </c>
      <c r="B849" s="8">
        <v>325</v>
      </c>
      <c r="C849" s="9">
        <f t="shared" si="47"/>
        <v>2185.912759495331</v>
      </c>
      <c r="D849" s="6">
        <f t="shared" si="49"/>
        <v>5.783825182329737</v>
      </c>
      <c r="E849" s="2">
        <f t="shared" si="48"/>
        <v>0.017021429617604666</v>
      </c>
    </row>
    <row r="850" spans="1:5" ht="15.75" customHeight="1">
      <c r="A850" s="4">
        <v>849</v>
      </c>
      <c r="B850" s="8">
        <v>357</v>
      </c>
      <c r="C850" s="9">
        <f t="shared" si="47"/>
        <v>217.67301928518611</v>
      </c>
      <c r="D850" s="6">
        <f t="shared" si="49"/>
        <v>5.877735781779639</v>
      </c>
      <c r="E850" s="2">
        <f t="shared" si="48"/>
        <v>0.001336312008677337</v>
      </c>
    </row>
    <row r="851" spans="1:5" ht="15.75" customHeight="1">
      <c r="A851" s="4">
        <v>850</v>
      </c>
      <c r="B851" s="8">
        <v>357</v>
      </c>
      <c r="C851" s="9">
        <f t="shared" si="47"/>
        <v>217.67301928518611</v>
      </c>
      <c r="D851" s="6">
        <f t="shared" si="49"/>
        <v>5.877735781779639</v>
      </c>
      <c r="E851" s="2">
        <f t="shared" si="48"/>
        <v>0.001336312008677337</v>
      </c>
    </row>
    <row r="852" spans="1:5" ht="15.75" customHeight="1">
      <c r="A852" s="4">
        <v>851</v>
      </c>
      <c r="B852" s="8">
        <v>395</v>
      </c>
      <c r="C852" s="9">
        <f t="shared" si="47"/>
        <v>540.3883277856388</v>
      </c>
      <c r="D852" s="6">
        <f t="shared" si="49"/>
        <v>5.978885764901122</v>
      </c>
      <c r="E852" s="2">
        <f t="shared" si="48"/>
        <v>0.004172434123543188</v>
      </c>
    </row>
    <row r="853" spans="1:5" ht="15.75" customHeight="1">
      <c r="A853" s="4">
        <v>852</v>
      </c>
      <c r="B853" s="8">
        <v>376</v>
      </c>
      <c r="C853" s="9">
        <f t="shared" si="47"/>
        <v>18.030673535412458</v>
      </c>
      <c r="D853" s="6">
        <f t="shared" si="49"/>
        <v>5.929589143389895</v>
      </c>
      <c r="E853" s="2">
        <f t="shared" si="48"/>
        <v>0.00023402146118934634</v>
      </c>
    </row>
    <row r="854" spans="1:5" ht="15.75" customHeight="1">
      <c r="A854" s="4">
        <v>853</v>
      </c>
      <c r="B854" s="8">
        <v>382</v>
      </c>
      <c r="C854" s="9">
        <f t="shared" si="47"/>
        <v>104.98572224601025</v>
      </c>
      <c r="D854" s="6">
        <f t="shared" si="49"/>
        <v>5.945420608606575</v>
      </c>
      <c r="E854" s="2">
        <f t="shared" si="48"/>
        <v>0.0009690286629403118</v>
      </c>
    </row>
    <row r="855" spans="1:5" ht="15.75" customHeight="1">
      <c r="A855" s="4">
        <v>854</v>
      </c>
      <c r="B855" s="8">
        <v>369</v>
      </c>
      <c r="C855" s="9">
        <f t="shared" si="47"/>
        <v>7.583116706381698</v>
      </c>
      <c r="D855" s="6">
        <f t="shared" si="49"/>
        <v>5.910796644040527</v>
      </c>
      <c r="E855" s="2">
        <f t="shared" si="48"/>
        <v>1.2213203080782874E-05</v>
      </c>
    </row>
    <row r="856" spans="1:5" ht="15.75" customHeight="1">
      <c r="A856" s="4">
        <v>855</v>
      </c>
      <c r="B856" s="8">
        <v>395</v>
      </c>
      <c r="C856" s="9">
        <f t="shared" si="47"/>
        <v>540.3883277856388</v>
      </c>
      <c r="D856" s="6">
        <f t="shared" si="49"/>
        <v>5.978885764901122</v>
      </c>
      <c r="E856" s="2">
        <f t="shared" si="48"/>
        <v>0.004172434123543188</v>
      </c>
    </row>
    <row r="857" spans="1:5" ht="15.75" customHeight="1">
      <c r="A857" s="4">
        <v>856</v>
      </c>
      <c r="B857" s="8">
        <v>363</v>
      </c>
      <c r="C857" s="9">
        <f t="shared" si="47"/>
        <v>76.62806799578391</v>
      </c>
      <c r="D857" s="6">
        <f t="shared" si="49"/>
        <v>5.8944028342648505</v>
      </c>
      <c r="E857" s="2">
        <f t="shared" si="48"/>
        <v>0.0003955543860760085</v>
      </c>
    </row>
    <row r="858" spans="1:5" ht="15.75" customHeight="1">
      <c r="A858" s="4">
        <v>857</v>
      </c>
      <c r="B858" s="8">
        <v>369</v>
      </c>
      <c r="C858" s="9">
        <f t="shared" si="47"/>
        <v>7.583116706381698</v>
      </c>
      <c r="D858" s="6">
        <f t="shared" si="49"/>
        <v>5.910796644040527</v>
      </c>
      <c r="E858" s="2">
        <f t="shared" si="48"/>
        <v>1.2213203080782874E-05</v>
      </c>
    </row>
    <row r="859" spans="1:5" ht="15.75" customHeight="1">
      <c r="A859" s="4">
        <v>858</v>
      </c>
      <c r="B859" s="8">
        <v>331</v>
      </c>
      <c r="C859" s="9">
        <f t="shared" si="47"/>
        <v>1660.867808205929</v>
      </c>
      <c r="D859" s="6">
        <f t="shared" si="49"/>
        <v>5.802118375377063</v>
      </c>
      <c r="E859" s="2">
        <f t="shared" si="48"/>
        <v>0.01258278372538746</v>
      </c>
    </row>
    <row r="860" spans="1:5" ht="15.75" customHeight="1">
      <c r="A860" s="4">
        <v>859</v>
      </c>
      <c r="B860" s="8">
        <v>344</v>
      </c>
      <c r="C860" s="9">
        <f t="shared" si="47"/>
        <v>770.2704137455576</v>
      </c>
      <c r="D860" s="6">
        <f t="shared" si="49"/>
        <v>5.840641657373398</v>
      </c>
      <c r="E860" s="2">
        <f t="shared" si="48"/>
        <v>0.0054242821414781425</v>
      </c>
    </row>
    <row r="861" spans="1:5" ht="15.75" customHeight="1">
      <c r="A861" s="4">
        <v>860</v>
      </c>
      <c r="B861" s="8">
        <v>369</v>
      </c>
      <c r="C861" s="9">
        <f t="shared" si="47"/>
        <v>7.583116706381698</v>
      </c>
      <c r="D861" s="6">
        <f t="shared" si="49"/>
        <v>5.910796644040527</v>
      </c>
      <c r="E861" s="2">
        <f t="shared" si="48"/>
        <v>1.2213203080782874E-05</v>
      </c>
    </row>
    <row r="862" spans="1:5" ht="15.75" customHeight="1">
      <c r="A862" s="4">
        <v>861</v>
      </c>
      <c r="B862" s="8">
        <v>503</v>
      </c>
      <c r="C862" s="9">
        <f t="shared" si="47"/>
        <v>17225.5792045764</v>
      </c>
      <c r="D862" s="6">
        <f t="shared" si="49"/>
        <v>6.220590170099739</v>
      </c>
      <c r="E862" s="2">
        <f t="shared" si="48"/>
        <v>0.09381894674336168</v>
      </c>
    </row>
    <row r="863" spans="1:5" ht="15.75" customHeight="1">
      <c r="A863" s="4">
        <v>862</v>
      </c>
      <c r="B863" s="8">
        <v>331</v>
      </c>
      <c r="C863" s="9">
        <f t="shared" si="47"/>
        <v>1660.867808205929</v>
      </c>
      <c r="D863" s="6">
        <f t="shared" si="49"/>
        <v>5.802118375377063</v>
      </c>
      <c r="E863" s="2">
        <f t="shared" si="48"/>
        <v>0.01258278372538746</v>
      </c>
    </row>
    <row r="864" spans="1:5" ht="15.75" customHeight="1">
      <c r="A864" s="4">
        <v>863</v>
      </c>
      <c r="B864" s="8">
        <v>331</v>
      </c>
      <c r="C864" s="9">
        <f t="shared" si="47"/>
        <v>1660.867808205929</v>
      </c>
      <c r="D864" s="6">
        <f t="shared" si="49"/>
        <v>5.802118375377063</v>
      </c>
      <c r="E864" s="2">
        <f t="shared" si="48"/>
        <v>0.01258278372538746</v>
      </c>
    </row>
    <row r="865" spans="1:5" ht="15.75" customHeight="1">
      <c r="A865" s="4">
        <v>864</v>
      </c>
      <c r="B865" s="8">
        <v>338</v>
      </c>
      <c r="C865" s="9">
        <f t="shared" si="47"/>
        <v>1139.3153650349598</v>
      </c>
      <c r="D865" s="6">
        <f t="shared" si="49"/>
        <v>5.823045895483019</v>
      </c>
      <c r="E865" s="2">
        <f t="shared" si="48"/>
        <v>0.008325739062339405</v>
      </c>
    </row>
    <row r="866" spans="1:5" ht="15.75" customHeight="1">
      <c r="A866" s="4">
        <v>865</v>
      </c>
      <c r="B866" s="8">
        <v>344</v>
      </c>
      <c r="C866" s="9">
        <f t="shared" si="47"/>
        <v>770.2704137455576</v>
      </c>
      <c r="D866" s="6">
        <f t="shared" si="49"/>
        <v>5.840641657373398</v>
      </c>
      <c r="E866" s="2">
        <f t="shared" si="48"/>
        <v>0.0054242821414781425</v>
      </c>
    </row>
    <row r="867" spans="1:5" ht="15.75" customHeight="1">
      <c r="A867" s="4">
        <v>866</v>
      </c>
      <c r="B867" s="8">
        <v>331</v>
      </c>
      <c r="C867" s="9">
        <f t="shared" si="47"/>
        <v>1660.867808205929</v>
      </c>
      <c r="D867" s="6">
        <f t="shared" si="49"/>
        <v>5.802118375377063</v>
      </c>
      <c r="E867" s="2">
        <f t="shared" si="48"/>
        <v>0.01258278372538746</v>
      </c>
    </row>
    <row r="868" spans="1:5" ht="15.75" customHeight="1">
      <c r="A868" s="4">
        <v>867</v>
      </c>
      <c r="B868" s="8">
        <v>331</v>
      </c>
      <c r="C868" s="9">
        <f t="shared" si="47"/>
        <v>1660.867808205929</v>
      </c>
      <c r="D868" s="6">
        <f t="shared" si="49"/>
        <v>5.802118375377063</v>
      </c>
      <c r="E868" s="2">
        <f t="shared" si="48"/>
        <v>0.01258278372538746</v>
      </c>
    </row>
    <row r="869" spans="1:5" ht="15.75" customHeight="1">
      <c r="A869" s="4">
        <v>868</v>
      </c>
      <c r="B869" s="8">
        <v>318</v>
      </c>
      <c r="C869" s="9">
        <f t="shared" si="47"/>
        <v>2889.4652026663002</v>
      </c>
      <c r="D869" s="6">
        <f t="shared" si="49"/>
        <v>5.762051382780177</v>
      </c>
      <c r="E869" s="2">
        <f t="shared" si="48"/>
        <v>0.023177017783937662</v>
      </c>
    </row>
    <row r="870" spans="1:5" ht="15.75" customHeight="1">
      <c r="A870" s="4">
        <v>869</v>
      </c>
      <c r="B870" s="8">
        <v>325</v>
      </c>
      <c r="C870" s="9">
        <f t="shared" si="47"/>
        <v>2185.912759495331</v>
      </c>
      <c r="D870" s="6">
        <f t="shared" si="49"/>
        <v>5.783825182329737</v>
      </c>
      <c r="E870" s="2">
        <f t="shared" si="48"/>
        <v>0.017021429617604666</v>
      </c>
    </row>
    <row r="871" spans="1:5" ht="15.75" customHeight="1">
      <c r="A871" s="4">
        <v>870</v>
      </c>
      <c r="B871" s="8">
        <v>350</v>
      </c>
      <c r="C871" s="9">
        <f t="shared" si="47"/>
        <v>473.22546245615536</v>
      </c>
      <c r="D871" s="6">
        <f t="shared" si="49"/>
        <v>5.857933154483459</v>
      </c>
      <c r="E871" s="2">
        <f t="shared" si="48"/>
        <v>0.003176249964837471</v>
      </c>
    </row>
    <row r="872" spans="1:5" ht="15.75" customHeight="1">
      <c r="A872" s="4">
        <v>871</v>
      </c>
      <c r="B872" s="8">
        <v>357</v>
      </c>
      <c r="C872" s="9">
        <f t="shared" si="47"/>
        <v>217.67301928518611</v>
      </c>
      <c r="D872" s="6">
        <f t="shared" si="49"/>
        <v>5.877735781779639</v>
      </c>
      <c r="E872" s="2">
        <f t="shared" si="48"/>
        <v>0.001336312008677337</v>
      </c>
    </row>
    <row r="873" spans="1:5" ht="15.75" customHeight="1">
      <c r="A873" s="4">
        <v>872</v>
      </c>
      <c r="B873" s="8">
        <v>350</v>
      </c>
      <c r="C873" s="9">
        <f t="shared" si="47"/>
        <v>473.22546245615536</v>
      </c>
      <c r="D873" s="6">
        <f t="shared" si="49"/>
        <v>5.857933154483459</v>
      </c>
      <c r="E873" s="2">
        <f t="shared" si="48"/>
        <v>0.003176249964837471</v>
      </c>
    </row>
    <row r="874" spans="1:5" ht="15.75" customHeight="1">
      <c r="A874" s="4">
        <v>873</v>
      </c>
      <c r="B874" s="8">
        <v>357</v>
      </c>
      <c r="C874" s="9">
        <f t="shared" si="47"/>
        <v>217.67301928518611</v>
      </c>
      <c r="D874" s="6">
        <f t="shared" si="49"/>
        <v>5.877735781779639</v>
      </c>
      <c r="E874" s="2">
        <f t="shared" si="48"/>
        <v>0.001336312008677337</v>
      </c>
    </row>
    <row r="875" spans="1:5" ht="15.75" customHeight="1">
      <c r="A875" s="4">
        <v>874</v>
      </c>
      <c r="B875" s="8">
        <v>338</v>
      </c>
      <c r="C875" s="9">
        <f t="shared" si="47"/>
        <v>1139.3153650349598</v>
      </c>
      <c r="D875" s="6">
        <f t="shared" si="49"/>
        <v>5.823045895483019</v>
      </c>
      <c r="E875" s="2">
        <f t="shared" si="48"/>
        <v>0.008325739062339405</v>
      </c>
    </row>
    <row r="876" spans="1:5" ht="15.75" customHeight="1">
      <c r="A876" s="4">
        <v>875</v>
      </c>
      <c r="B876" s="8">
        <v>357</v>
      </c>
      <c r="C876" s="9">
        <f t="shared" si="47"/>
        <v>217.67301928518611</v>
      </c>
      <c r="D876" s="6">
        <f t="shared" si="49"/>
        <v>5.877735781779639</v>
      </c>
      <c r="E876" s="2">
        <f t="shared" si="48"/>
        <v>0.001336312008677337</v>
      </c>
    </row>
    <row r="877" spans="1:5" ht="15.75" customHeight="1">
      <c r="A877" s="4">
        <v>876</v>
      </c>
      <c r="B877" s="8">
        <v>350</v>
      </c>
      <c r="C877" s="9">
        <f t="shared" si="47"/>
        <v>473.22546245615536</v>
      </c>
      <c r="D877" s="6">
        <f t="shared" si="49"/>
        <v>5.857933154483459</v>
      </c>
      <c r="E877" s="2">
        <f t="shared" si="48"/>
        <v>0.003176249964837471</v>
      </c>
    </row>
    <row r="878" spans="1:5" ht="15.75" customHeight="1">
      <c r="A878" s="4">
        <v>877</v>
      </c>
      <c r="B878" s="8">
        <v>369</v>
      </c>
      <c r="C878" s="9">
        <f t="shared" si="47"/>
        <v>7.583116706381698</v>
      </c>
      <c r="D878" s="6">
        <f t="shared" si="49"/>
        <v>5.910796644040527</v>
      </c>
      <c r="E878" s="2">
        <f t="shared" si="48"/>
        <v>1.2213203080782874E-05</v>
      </c>
    </row>
    <row r="879" spans="1:5" ht="15.75" customHeight="1">
      <c r="A879" s="4">
        <v>878</v>
      </c>
      <c r="B879" s="8">
        <v>357.369</v>
      </c>
      <c r="C879" s="9">
        <f t="shared" si="47"/>
        <v>206.92091578088707</v>
      </c>
      <c r="D879" s="6">
        <f t="shared" si="49"/>
        <v>5.878768861414445</v>
      </c>
      <c r="E879" s="2">
        <f t="shared" si="48"/>
        <v>0.001261849567097518</v>
      </c>
    </row>
    <row r="880" spans="1:5" ht="15.75" customHeight="1">
      <c r="A880" s="4">
        <v>879</v>
      </c>
      <c r="B880" s="8">
        <v>363.376</v>
      </c>
      <c r="C880" s="9">
        <f t="shared" si="47"/>
        <v>70.1866270483151</v>
      </c>
      <c r="D880" s="6">
        <f t="shared" si="49"/>
        <v>5.895438110853237</v>
      </c>
      <c r="E880" s="2">
        <f t="shared" si="48"/>
        <v>0.00035544588512981685</v>
      </c>
    </row>
    <row r="881" spans="1:5" ht="15.75" customHeight="1">
      <c r="A881" s="4">
        <v>880</v>
      </c>
      <c r="B881" s="8">
        <v>369.363</v>
      </c>
      <c r="C881" s="9">
        <f t="shared" si="47"/>
        <v>5.715666153372867</v>
      </c>
      <c r="D881" s="6">
        <f t="shared" si="49"/>
        <v>5.911779900322994</v>
      </c>
      <c r="E881" s="2">
        <f t="shared" si="48"/>
        <v>6.3075471671321395E-06</v>
      </c>
    </row>
    <row r="882" spans="1:5" ht="15.75" customHeight="1">
      <c r="A882" s="4">
        <v>881</v>
      </c>
      <c r="B882" s="8">
        <v>376.357</v>
      </c>
      <c r="C882" s="9">
        <f t="shared" si="47"/>
        <v>21.189947933693283</v>
      </c>
      <c r="D882" s="6">
        <f t="shared" si="49"/>
        <v>5.930538161015288</v>
      </c>
      <c r="E882" s="2">
        <f t="shared" si="48"/>
        <v>0.00026395778339137184</v>
      </c>
    </row>
    <row r="883" spans="1:5" ht="15.75" customHeight="1">
      <c r="A883" s="4">
        <v>882</v>
      </c>
      <c r="B883" s="8">
        <v>363.357</v>
      </c>
      <c r="C883" s="9">
        <f t="shared" si="47"/>
        <v>70.505342394064</v>
      </c>
      <c r="D883" s="6">
        <f t="shared" si="49"/>
        <v>5.895385822048397</v>
      </c>
      <c r="E883" s="2">
        <f t="shared" si="48"/>
        <v>0.0003574202494248952</v>
      </c>
    </row>
    <row r="884" spans="1:5" ht="15.75" customHeight="1">
      <c r="A884" s="4">
        <v>883</v>
      </c>
      <c r="B884" s="8">
        <v>427.459</v>
      </c>
      <c r="C884" s="9">
        <f t="shared" si="47"/>
        <v>3103.075329801855</v>
      </c>
      <c r="D884" s="6">
        <f t="shared" si="49"/>
        <v>6.0578583773447505</v>
      </c>
      <c r="E884" s="2">
        <f t="shared" si="48"/>
        <v>0.02061148175484544</v>
      </c>
    </row>
    <row r="885" spans="1:5" ht="15.75" customHeight="1">
      <c r="A885" s="4">
        <v>884</v>
      </c>
      <c r="B885" s="8">
        <v>433.427</v>
      </c>
      <c r="C885" s="9">
        <f t="shared" si="47"/>
        <v>3803.590266252665</v>
      </c>
      <c r="D885" s="6">
        <f t="shared" si="49"/>
        <v>6.071723385269795</v>
      </c>
      <c r="E885" s="2">
        <f t="shared" si="48"/>
        <v>0.02478483521768048</v>
      </c>
    </row>
    <row r="886" spans="1:5" ht="15.75" customHeight="1">
      <c r="A886" s="4">
        <v>885</v>
      </c>
      <c r="B886" s="8">
        <v>382.408</v>
      </c>
      <c r="C886" s="9">
        <f t="shared" si="47"/>
        <v>113.51312955833123</v>
      </c>
      <c r="D886" s="6">
        <f t="shared" si="49"/>
        <v>5.946488101460508</v>
      </c>
      <c r="E886" s="2">
        <f t="shared" si="48"/>
        <v>0.0010366286548800306</v>
      </c>
    </row>
    <row r="887" spans="1:5" ht="15.75" customHeight="1">
      <c r="A887" s="4">
        <v>886</v>
      </c>
      <c r="B887" s="8">
        <v>420</v>
      </c>
      <c r="C887" s="9">
        <f t="shared" si="47"/>
        <v>2327.701030746463</v>
      </c>
      <c r="D887" s="6">
        <f t="shared" si="49"/>
        <v>6.040254711277414</v>
      </c>
      <c r="E887" s="2">
        <f t="shared" si="48"/>
        <v>0.01586675997391286</v>
      </c>
    </row>
    <row r="888" spans="1:5" ht="15.75" customHeight="1">
      <c r="A888" s="4">
        <v>887</v>
      </c>
      <c r="B888" s="8">
        <v>408</v>
      </c>
      <c r="C888" s="9">
        <f t="shared" si="47"/>
        <v>1313.7909333252674</v>
      </c>
      <c r="D888" s="6">
        <f t="shared" si="49"/>
        <v>6.0112671744041615</v>
      </c>
      <c r="E888" s="2">
        <f t="shared" si="48"/>
        <v>0.009404304043931496</v>
      </c>
    </row>
    <row r="889" spans="1:5" ht="15.75" customHeight="1">
      <c r="A889" s="4">
        <v>888</v>
      </c>
      <c r="B889" s="8">
        <v>401</v>
      </c>
      <c r="C889" s="9">
        <f t="shared" si="47"/>
        <v>855.3433764962366</v>
      </c>
      <c r="D889" s="6">
        <f t="shared" si="49"/>
        <v>5.993961427306569</v>
      </c>
      <c r="E889" s="2">
        <f t="shared" si="48"/>
        <v>0.006347315898579325</v>
      </c>
    </row>
    <row r="890" spans="1:5" ht="15.75" customHeight="1">
      <c r="A890" s="4">
        <v>889</v>
      </c>
      <c r="B890" s="8">
        <v>382</v>
      </c>
      <c r="C890" s="9">
        <f t="shared" si="47"/>
        <v>104.98572224601025</v>
      </c>
      <c r="D890" s="6">
        <f t="shared" si="49"/>
        <v>5.945420608606575</v>
      </c>
      <c r="E890" s="2">
        <f t="shared" si="48"/>
        <v>0.0009690286629403118</v>
      </c>
    </row>
    <row r="891" spans="1:5" ht="15.75" customHeight="1">
      <c r="A891" s="4">
        <v>890</v>
      </c>
      <c r="B891" s="8">
        <v>401.395</v>
      </c>
      <c r="C891" s="9">
        <f t="shared" si="47"/>
        <v>878.6039422030166</v>
      </c>
      <c r="D891" s="6">
        <f t="shared" si="49"/>
        <v>5.994945979882065</v>
      </c>
      <c r="E891" s="2">
        <f t="shared" si="48"/>
        <v>0.006505163936220289</v>
      </c>
    </row>
    <row r="892" spans="1:5" ht="15.75" customHeight="1">
      <c r="A892" s="4">
        <v>891</v>
      </c>
      <c r="B892" s="8">
        <v>401.408</v>
      </c>
      <c r="C892" s="9">
        <f t="shared" si="47"/>
        <v>879.3747838085582</v>
      </c>
      <c r="D892" s="6">
        <f t="shared" si="49"/>
        <v>5.9949783664077785</v>
      </c>
      <c r="E892" s="2">
        <f t="shared" si="48"/>
        <v>0.006510389229434142</v>
      </c>
    </row>
    <row r="893" spans="1:5" ht="15.75" customHeight="1">
      <c r="A893" s="4">
        <v>892</v>
      </c>
      <c r="B893" s="8">
        <v>382.376</v>
      </c>
      <c r="C893" s="9">
        <f t="shared" si="47"/>
        <v>112.83228129854055</v>
      </c>
      <c r="D893" s="6">
        <f t="shared" si="49"/>
        <v>5.946404417701384</v>
      </c>
      <c r="E893" s="2">
        <f t="shared" si="48"/>
        <v>0.0010312469730514205</v>
      </c>
    </row>
    <row r="894" spans="1:5" ht="15.75" customHeight="1">
      <c r="A894" s="4">
        <v>893</v>
      </c>
      <c r="B894" s="8">
        <v>350.35</v>
      </c>
      <c r="C894" s="9">
        <f t="shared" si="47"/>
        <v>458.12034029760594</v>
      </c>
      <c r="D894" s="6">
        <f t="shared" si="49"/>
        <v>5.858932654816543</v>
      </c>
      <c r="E894" s="2">
        <f t="shared" si="48"/>
        <v>0.003064588828636558</v>
      </c>
    </row>
    <row r="895" spans="1:5" ht="15.75" customHeight="1">
      <c r="A895" s="4">
        <v>894</v>
      </c>
      <c r="B895" s="8">
        <v>357.357</v>
      </c>
      <c r="C895" s="9">
        <f t="shared" si="47"/>
        <v>207.26629368346588</v>
      </c>
      <c r="D895" s="6">
        <f t="shared" si="49"/>
        <v>5.878735282112722</v>
      </c>
      <c r="E895" s="2">
        <f t="shared" si="48"/>
        <v>0.0012642363376333479</v>
      </c>
    </row>
    <row r="896" spans="1:5" ht="15.75" customHeight="1">
      <c r="A896" s="4">
        <v>895</v>
      </c>
      <c r="B896" s="8">
        <v>350.369</v>
      </c>
      <c r="C896" s="9">
        <f t="shared" si="47"/>
        <v>457.3073589518559</v>
      </c>
      <c r="D896" s="6">
        <f t="shared" si="49"/>
        <v>5.858986884828872</v>
      </c>
      <c r="E896" s="2">
        <f t="shared" si="48"/>
        <v>0.0030585875604652334</v>
      </c>
    </row>
    <row r="897" spans="1:5" ht="15.75" customHeight="1">
      <c r="A897" s="4">
        <v>896</v>
      </c>
      <c r="B897" s="8">
        <v>369.376</v>
      </c>
      <c r="C897" s="9">
        <f t="shared" si="47"/>
        <v>5.653675758912605</v>
      </c>
      <c r="D897" s="6">
        <f t="shared" si="49"/>
        <v>5.911815095432502</v>
      </c>
      <c r="E897" s="2">
        <f t="shared" si="48"/>
        <v>6.132002020128086E-06</v>
      </c>
    </row>
    <row r="898" spans="1:5" ht="15.75" customHeight="1">
      <c r="A898" s="4">
        <v>897</v>
      </c>
      <c r="B898" s="8">
        <v>395.395</v>
      </c>
      <c r="C898" s="9">
        <f aca="true" t="shared" si="50" ref="C898:C961">+(B898-$H$5)^2</f>
        <v>558.908893492419</v>
      </c>
      <c r="D898" s="6">
        <f t="shared" si="49"/>
        <v>5.979885265234206</v>
      </c>
      <c r="E898" s="2">
        <f aca="true" t="shared" si="51" ref="E898:E961">+(D898-$H$9)^2</f>
        <v>0.0043025573361418455</v>
      </c>
    </row>
    <row r="899" spans="1:5" ht="15.75" customHeight="1">
      <c r="A899" s="4">
        <v>898</v>
      </c>
      <c r="B899" s="8">
        <v>395.369</v>
      </c>
      <c r="C899" s="9">
        <f t="shared" si="50"/>
        <v>557.6802242813419</v>
      </c>
      <c r="D899" s="6">
        <f aca="true" t="shared" si="52" ref="D899:D962">+LN(B899)</f>
        <v>5.979819506044335</v>
      </c>
      <c r="E899" s="2">
        <f t="shared" si="51"/>
        <v>0.004293934859351102</v>
      </c>
    </row>
    <row r="900" spans="1:5" ht="15.75" customHeight="1">
      <c r="A900" s="4">
        <v>899</v>
      </c>
      <c r="B900" s="8">
        <v>408.401</v>
      </c>
      <c r="C900" s="9">
        <f t="shared" si="50"/>
        <v>1343.0212300807598</v>
      </c>
      <c r="D900" s="6">
        <f t="shared" si="52"/>
        <v>6.012249534867337</v>
      </c>
      <c r="E900" s="2">
        <f t="shared" si="51"/>
        <v>0.009595799441977276</v>
      </c>
    </row>
    <row r="901" spans="1:5" ht="15.75" customHeight="1">
      <c r="A901" s="4">
        <v>900</v>
      </c>
      <c r="B901" s="8">
        <v>395.382</v>
      </c>
      <c r="C901" s="9">
        <f t="shared" si="50"/>
        <v>558.2943898868805</v>
      </c>
      <c r="D901" s="6">
        <f t="shared" si="52"/>
        <v>5.979852386179804</v>
      </c>
      <c r="E901" s="2">
        <f t="shared" si="51"/>
        <v>0.004298245087554533</v>
      </c>
    </row>
    <row r="902" spans="1:5" ht="15.75" customHeight="1">
      <c r="A902" s="4">
        <v>901</v>
      </c>
      <c r="B902" s="8">
        <v>395.395</v>
      </c>
      <c r="C902" s="9">
        <f t="shared" si="50"/>
        <v>558.908893492419</v>
      </c>
      <c r="D902" s="6">
        <f t="shared" si="52"/>
        <v>5.979885265234206</v>
      </c>
      <c r="E902" s="2">
        <f t="shared" si="51"/>
        <v>0.0043025573361418455</v>
      </c>
    </row>
    <row r="903" spans="1:5" ht="15.75" customHeight="1">
      <c r="A903" s="4">
        <v>902</v>
      </c>
      <c r="B903" s="8">
        <v>389.389</v>
      </c>
      <c r="C903" s="9">
        <f t="shared" si="50"/>
        <v>311.0021857331118</v>
      </c>
      <c r="D903" s="6">
        <f t="shared" si="52"/>
        <v>5.9645788439515295</v>
      </c>
      <c r="E903" s="2">
        <f t="shared" si="51"/>
        <v>0.0025288286903025537</v>
      </c>
    </row>
    <row r="904" spans="1:5" ht="15.75" customHeight="1">
      <c r="A904" s="4">
        <v>903</v>
      </c>
      <c r="B904" s="8">
        <v>395.382</v>
      </c>
      <c r="C904" s="9">
        <f t="shared" si="50"/>
        <v>558.2943898868805</v>
      </c>
      <c r="D904" s="6">
        <f t="shared" si="52"/>
        <v>5.979852386179804</v>
      </c>
      <c r="E904" s="2">
        <f t="shared" si="51"/>
        <v>0.004298245087554533</v>
      </c>
    </row>
    <row r="905" spans="1:5" ht="15.75" customHeight="1">
      <c r="A905" s="4">
        <v>904</v>
      </c>
      <c r="B905" s="8">
        <v>433.108</v>
      </c>
      <c r="C905" s="9">
        <f t="shared" si="50"/>
        <v>3764.3444911628826</v>
      </c>
      <c r="D905" s="6">
        <f t="shared" si="52"/>
        <v>6.070987119534631</v>
      </c>
      <c r="E905" s="2">
        <f t="shared" si="51"/>
        <v>0.02455355372769998</v>
      </c>
    </row>
    <row r="906" spans="1:5" ht="15.75" customHeight="1">
      <c r="A906" s="4">
        <v>905</v>
      </c>
      <c r="B906" s="8">
        <v>401.389</v>
      </c>
      <c r="C906" s="9">
        <f t="shared" si="50"/>
        <v>878.2482831543076</v>
      </c>
      <c r="D906" s="6">
        <f t="shared" si="52"/>
        <v>5.9949310319010385</v>
      </c>
      <c r="E906" s="2">
        <f t="shared" si="51"/>
        <v>0.00650275291290616</v>
      </c>
    </row>
    <row r="907" spans="1:5" ht="15.75" customHeight="1">
      <c r="A907" s="4">
        <v>906</v>
      </c>
      <c r="B907" s="8">
        <v>401.408</v>
      </c>
      <c r="C907" s="9">
        <f t="shared" si="50"/>
        <v>879.3747838085582</v>
      </c>
      <c r="D907" s="6">
        <f t="shared" si="52"/>
        <v>5.9949783664077785</v>
      </c>
      <c r="E907" s="2">
        <f t="shared" si="51"/>
        <v>0.006510389229434142</v>
      </c>
    </row>
    <row r="908" spans="1:5" ht="15.75" customHeight="1">
      <c r="A908" s="4">
        <v>907</v>
      </c>
      <c r="B908" s="8">
        <v>408.408</v>
      </c>
      <c r="C908" s="9">
        <f t="shared" si="50"/>
        <v>1343.5343406375891</v>
      </c>
      <c r="D908" s="6">
        <f t="shared" si="52"/>
        <v>6.012266674737245</v>
      </c>
      <c r="E908" s="2">
        <f t="shared" si="51"/>
        <v>0.009599157715698163</v>
      </c>
    </row>
    <row r="909" spans="1:5" ht="15.75" customHeight="1">
      <c r="A909" s="4">
        <v>908</v>
      </c>
      <c r="B909" s="8">
        <v>389.395</v>
      </c>
      <c r="C909" s="9">
        <f t="shared" si="50"/>
        <v>311.21384478182136</v>
      </c>
      <c r="D909" s="6">
        <f t="shared" si="52"/>
        <v>5.964594252588585</v>
      </c>
      <c r="E909" s="2">
        <f t="shared" si="51"/>
        <v>0.0025303786501852644</v>
      </c>
    </row>
    <row r="910" spans="1:5" ht="15.75" customHeight="1">
      <c r="A910" s="4">
        <v>909</v>
      </c>
      <c r="B910" s="8">
        <v>395.382</v>
      </c>
      <c r="C910" s="9">
        <f t="shared" si="50"/>
        <v>558.2943898868805</v>
      </c>
      <c r="D910" s="6">
        <f t="shared" si="52"/>
        <v>5.979852386179804</v>
      </c>
      <c r="E910" s="2">
        <f t="shared" si="51"/>
        <v>0.004298245087554533</v>
      </c>
    </row>
    <row r="911" spans="1:5" ht="15.75" customHeight="1">
      <c r="A911" s="4">
        <v>910</v>
      </c>
      <c r="B911" s="8">
        <v>382.389</v>
      </c>
      <c r="C911" s="9">
        <f t="shared" si="50"/>
        <v>113.10862890408089</v>
      </c>
      <c r="D911" s="6">
        <f t="shared" si="52"/>
        <v>5.946438415073129</v>
      </c>
      <c r="E911" s="2">
        <f t="shared" si="51"/>
        <v>0.0010334316464038064</v>
      </c>
    </row>
    <row r="912" spans="1:5" ht="15.75" customHeight="1">
      <c r="A912" s="4">
        <v>911</v>
      </c>
      <c r="B912" s="8">
        <v>420.427</v>
      </c>
      <c r="C912" s="9">
        <f t="shared" si="50"/>
        <v>2369.085660713036</v>
      </c>
      <c r="D912" s="6">
        <f t="shared" si="52"/>
        <v>6.041270861488537</v>
      </c>
      <c r="E912" s="2">
        <f t="shared" si="51"/>
        <v>0.016123787859629264</v>
      </c>
    </row>
    <row r="913" spans="1:5" ht="15.75" customHeight="1">
      <c r="A913" s="4">
        <v>912</v>
      </c>
      <c r="B913" s="8">
        <v>433.446</v>
      </c>
      <c r="C913" s="9">
        <f t="shared" si="50"/>
        <v>3805.9342109069157</v>
      </c>
      <c r="D913" s="6">
        <f t="shared" si="52"/>
        <v>6.071767220987376</v>
      </c>
      <c r="E913" s="2">
        <f t="shared" si="51"/>
        <v>0.02479863942879639</v>
      </c>
    </row>
    <row r="914" spans="1:5" ht="15.75" customHeight="1">
      <c r="A914" s="4">
        <v>913</v>
      </c>
      <c r="B914" s="8">
        <v>433.446</v>
      </c>
      <c r="C914" s="9">
        <f t="shared" si="50"/>
        <v>3805.9342109069157</v>
      </c>
      <c r="D914" s="6">
        <f t="shared" si="52"/>
        <v>6.071767220987376</v>
      </c>
      <c r="E914" s="2">
        <f t="shared" si="51"/>
        <v>0.02479863942879639</v>
      </c>
    </row>
    <row r="915" spans="1:5" ht="15.75" customHeight="1">
      <c r="A915" s="4">
        <v>914</v>
      </c>
      <c r="B915" s="8">
        <v>382.369</v>
      </c>
      <c r="C915" s="9">
        <f t="shared" si="50"/>
        <v>112.6836187417126</v>
      </c>
      <c r="D915" s="6">
        <f t="shared" si="52"/>
        <v>5.946386110945538</v>
      </c>
      <c r="E915" s="2">
        <f t="shared" si="51"/>
        <v>0.0010300715372312725</v>
      </c>
    </row>
    <row r="916" spans="1:5" ht="15.75" customHeight="1">
      <c r="A916" s="4">
        <v>915</v>
      </c>
      <c r="B916" s="8">
        <v>360.363</v>
      </c>
      <c r="C916" s="9">
        <f t="shared" si="50"/>
        <v>129.74909308747618</v>
      </c>
      <c r="D916" s="6">
        <f t="shared" si="52"/>
        <v>5.887111856756912</v>
      </c>
      <c r="E916" s="2">
        <f t="shared" si="51"/>
        <v>0.0007387266676878906</v>
      </c>
    </row>
    <row r="917" spans="1:5" ht="15.75" customHeight="1">
      <c r="A917" s="4">
        <v>916</v>
      </c>
      <c r="B917" s="8">
        <v>363.369</v>
      </c>
      <c r="C917" s="9">
        <f t="shared" si="50"/>
        <v>70.30396449148519</v>
      </c>
      <c r="D917" s="6">
        <f t="shared" si="52"/>
        <v>5.895418846874812</v>
      </c>
      <c r="E917" s="2">
        <f t="shared" si="51"/>
        <v>0.0003561726343012347</v>
      </c>
    </row>
    <row r="918" spans="1:5" ht="15.75" customHeight="1">
      <c r="A918" s="4">
        <v>917</v>
      </c>
      <c r="B918" s="8">
        <v>376.382</v>
      </c>
      <c r="C918" s="9">
        <f t="shared" si="50"/>
        <v>21.420735636653898</v>
      </c>
      <c r="D918" s="6">
        <f t="shared" si="52"/>
        <v>5.930604585101217</v>
      </c>
      <c r="E918" s="2">
        <f t="shared" si="51"/>
        <v>0.0002661205502574385</v>
      </c>
    </row>
    <row r="919" spans="1:5" ht="15.75" customHeight="1">
      <c r="A919" s="4">
        <v>918</v>
      </c>
      <c r="B919" s="8">
        <v>408.382</v>
      </c>
      <c r="C919" s="9">
        <f t="shared" si="50"/>
        <v>1341.6289954265092</v>
      </c>
      <c r="D919" s="6">
        <f t="shared" si="52"/>
        <v>6.012203010882377</v>
      </c>
      <c r="E919" s="2">
        <f t="shared" si="51"/>
        <v>0.009586686799325912</v>
      </c>
    </row>
    <row r="920" spans="1:5" ht="15.75" customHeight="1">
      <c r="A920" s="4">
        <v>919</v>
      </c>
      <c r="B920" s="8">
        <v>382.395</v>
      </c>
      <c r="C920" s="9">
        <f t="shared" si="50"/>
        <v>113.23628795279089</v>
      </c>
      <c r="D920" s="6">
        <f t="shared" si="52"/>
        <v>5.946454105777956</v>
      </c>
      <c r="E920" s="2">
        <f t="shared" si="51"/>
        <v>0.0010344407117726113</v>
      </c>
    </row>
    <row r="921" spans="1:5" ht="15.75" customHeight="1">
      <c r="A921" s="4">
        <v>920</v>
      </c>
      <c r="B921" s="8">
        <v>395.408</v>
      </c>
      <c r="C921" s="9">
        <f t="shared" si="50"/>
        <v>559.5237350979602</v>
      </c>
      <c r="D921" s="6">
        <f t="shared" si="52"/>
        <v>5.97991814320761</v>
      </c>
      <c r="E921" s="2">
        <f t="shared" si="51"/>
        <v>0.004306871604908865</v>
      </c>
    </row>
    <row r="922" spans="1:5" ht="15.75" customHeight="1">
      <c r="A922" s="4">
        <v>921</v>
      </c>
      <c r="B922" s="8">
        <v>369.382</v>
      </c>
      <c r="C922" s="9">
        <f t="shared" si="50"/>
        <v>5.625178807623067</v>
      </c>
      <c r="D922" s="6">
        <f t="shared" si="52"/>
        <v>5.911831338911422</v>
      </c>
      <c r="E922" s="2">
        <f t="shared" si="51"/>
        <v>6.0518188084456E-06</v>
      </c>
    </row>
    <row r="923" spans="1:5" ht="15.75" customHeight="1">
      <c r="A923" s="4">
        <v>922</v>
      </c>
      <c r="B923" s="8">
        <v>369.382</v>
      </c>
      <c r="C923" s="9">
        <f t="shared" si="50"/>
        <v>5.625178807623067</v>
      </c>
      <c r="D923" s="6">
        <f t="shared" si="52"/>
        <v>5.911831338911422</v>
      </c>
      <c r="E923" s="2">
        <f t="shared" si="51"/>
        <v>6.0518188084456E-06</v>
      </c>
    </row>
    <row r="924" spans="1:5" ht="15.75" customHeight="1">
      <c r="A924" s="4">
        <v>923</v>
      </c>
      <c r="B924" s="8">
        <v>357.35</v>
      </c>
      <c r="C924" s="9">
        <f t="shared" si="50"/>
        <v>207.46789712663698</v>
      </c>
      <c r="D924" s="6">
        <f t="shared" si="52"/>
        <v>5.878715693665988</v>
      </c>
      <c r="E924" s="2">
        <f t="shared" si="51"/>
        <v>0.0012656296989322466</v>
      </c>
    </row>
    <row r="925" spans="1:5" ht="15.75" customHeight="1">
      <c r="A925" s="4">
        <v>924</v>
      </c>
      <c r="B925" s="8">
        <v>414.408</v>
      </c>
      <c r="C925" s="9">
        <f t="shared" si="50"/>
        <v>1819.3853893481871</v>
      </c>
      <c r="D925" s="6">
        <f t="shared" si="52"/>
        <v>6.026850995778239</v>
      </c>
      <c r="E925" s="2">
        <f t="shared" si="51"/>
        <v>0.012669666342278028</v>
      </c>
    </row>
    <row r="926" spans="1:5" ht="15.75" customHeight="1">
      <c r="A926" s="4">
        <v>925</v>
      </c>
      <c r="B926" s="8">
        <v>408.433</v>
      </c>
      <c r="C926" s="9">
        <f t="shared" si="50"/>
        <v>1345.3676783405483</v>
      </c>
      <c r="D926" s="6">
        <f t="shared" si="52"/>
        <v>6.012327886160295</v>
      </c>
      <c r="E926" s="2">
        <f t="shared" si="51"/>
        <v>0.009611155876551434</v>
      </c>
    </row>
    <row r="927" spans="1:5" ht="15.75" customHeight="1">
      <c r="A927" s="4">
        <v>926</v>
      </c>
      <c r="B927" s="8">
        <v>427.433</v>
      </c>
      <c r="C927" s="9">
        <f t="shared" si="50"/>
        <v>3100.1793325907743</v>
      </c>
      <c r="D927" s="6">
        <f t="shared" si="52"/>
        <v>6.057797550947947</v>
      </c>
      <c r="E927" s="2">
        <f t="shared" si="51"/>
        <v>0.020594020128810845</v>
      </c>
    </row>
    <row r="928" spans="1:5" ht="15.75" customHeight="1">
      <c r="A928" s="4">
        <v>927</v>
      </c>
      <c r="B928" s="8">
        <v>420.42</v>
      </c>
      <c r="C928" s="9">
        <f t="shared" si="50"/>
        <v>2368.4042841562064</v>
      </c>
      <c r="D928" s="6">
        <f t="shared" si="52"/>
        <v>6.0412542116104975</v>
      </c>
      <c r="E928" s="2">
        <f t="shared" si="51"/>
        <v>0.016119559751199705</v>
      </c>
    </row>
    <row r="929" spans="1:5" ht="15.75" customHeight="1">
      <c r="A929" s="4">
        <v>928</v>
      </c>
      <c r="B929" s="8">
        <v>357.344</v>
      </c>
      <c r="C929" s="9">
        <f t="shared" si="50"/>
        <v>207.64077807792722</v>
      </c>
      <c r="D929" s="6">
        <f t="shared" si="52"/>
        <v>5.878698903263381</v>
      </c>
      <c r="E929" s="2">
        <f t="shared" si="51"/>
        <v>0.0012668246411566455</v>
      </c>
    </row>
    <row r="930" spans="1:5" ht="15.75" customHeight="1">
      <c r="A930" s="4">
        <v>929</v>
      </c>
      <c r="B930" s="8">
        <v>350.357</v>
      </c>
      <c r="C930" s="9">
        <f t="shared" si="50"/>
        <v>457.82073685443476</v>
      </c>
      <c r="D930" s="6">
        <f t="shared" si="52"/>
        <v>5.858952634636925</v>
      </c>
      <c r="E930" s="2">
        <f t="shared" si="51"/>
        <v>0.003062377112923045</v>
      </c>
    </row>
    <row r="931" spans="1:5" ht="15.75" customHeight="1">
      <c r="A931" s="4">
        <v>930</v>
      </c>
      <c r="B931" s="8">
        <v>357.357</v>
      </c>
      <c r="C931" s="9">
        <f t="shared" si="50"/>
        <v>207.26629368346588</v>
      </c>
      <c r="D931" s="6">
        <f t="shared" si="52"/>
        <v>5.878735282112722</v>
      </c>
      <c r="E931" s="2">
        <f t="shared" si="51"/>
        <v>0.0012642363376333479</v>
      </c>
    </row>
    <row r="932" spans="1:5" ht="15.75" customHeight="1">
      <c r="A932" s="4">
        <v>931</v>
      </c>
      <c r="B932" s="8">
        <v>350.35</v>
      </c>
      <c r="C932" s="9">
        <f t="shared" si="50"/>
        <v>458.12034029760594</v>
      </c>
      <c r="D932" s="6">
        <f t="shared" si="52"/>
        <v>5.858932654816543</v>
      </c>
      <c r="E932" s="2">
        <f t="shared" si="51"/>
        <v>0.003064588828636558</v>
      </c>
    </row>
    <row r="933" spans="1:5" ht="15.75" customHeight="1">
      <c r="A933" s="4">
        <v>932</v>
      </c>
      <c r="B933" s="8">
        <v>357.331</v>
      </c>
      <c r="C933" s="9">
        <f t="shared" si="50"/>
        <v>208.01560047238692</v>
      </c>
      <c r="D933" s="6">
        <f t="shared" si="52"/>
        <v>5.878662523090572</v>
      </c>
      <c r="E933" s="2">
        <f t="shared" si="51"/>
        <v>0.0012694156858286446</v>
      </c>
    </row>
    <row r="934" spans="1:5" ht="15.75" customHeight="1">
      <c r="A934" s="4">
        <v>933</v>
      </c>
      <c r="B934" s="8">
        <v>331.331</v>
      </c>
      <c r="C934" s="9">
        <f t="shared" si="50"/>
        <v>1633.998389393129</v>
      </c>
      <c r="D934" s="6">
        <f t="shared" si="52"/>
        <v>5.8031178757101465</v>
      </c>
      <c r="E934" s="2">
        <f t="shared" si="51"/>
        <v>0.012359548808570887</v>
      </c>
    </row>
    <row r="935" spans="1:5" ht="15.75" customHeight="1">
      <c r="A935" s="4">
        <v>934</v>
      </c>
      <c r="B935" s="8">
        <v>325.344</v>
      </c>
      <c r="C935" s="9">
        <f t="shared" si="50"/>
        <v>2153.8645182880728</v>
      </c>
      <c r="D935" s="6">
        <f t="shared" si="52"/>
        <v>5.78488308409275</v>
      </c>
      <c r="E935" s="2">
        <f t="shared" si="51"/>
        <v>0.016746507925526427</v>
      </c>
    </row>
    <row r="936" spans="1:5" ht="15.75" customHeight="1">
      <c r="A936" s="4">
        <v>935</v>
      </c>
      <c r="B936" s="8">
        <v>338</v>
      </c>
      <c r="C936" s="9">
        <f t="shared" si="50"/>
        <v>1139.3153650349598</v>
      </c>
      <c r="D936" s="6">
        <f t="shared" si="52"/>
        <v>5.823045895483019</v>
      </c>
      <c r="E936" s="2">
        <f t="shared" si="51"/>
        <v>0.008325739062339405</v>
      </c>
    </row>
    <row r="937" spans="1:5" ht="15.75" customHeight="1">
      <c r="A937" s="4">
        <v>936</v>
      </c>
      <c r="B937" s="8">
        <v>338</v>
      </c>
      <c r="C937" s="9">
        <f t="shared" si="50"/>
        <v>1139.3153650349598</v>
      </c>
      <c r="D937" s="6">
        <f t="shared" si="52"/>
        <v>5.823045895483019</v>
      </c>
      <c r="E937" s="2">
        <f t="shared" si="51"/>
        <v>0.008325739062339405</v>
      </c>
    </row>
    <row r="938" spans="1:5" ht="15.75" customHeight="1">
      <c r="A938" s="4">
        <v>937</v>
      </c>
      <c r="B938" s="8">
        <v>325</v>
      </c>
      <c r="C938" s="9">
        <f t="shared" si="50"/>
        <v>2185.912759495331</v>
      </c>
      <c r="D938" s="6">
        <f t="shared" si="52"/>
        <v>5.783825182329737</v>
      </c>
      <c r="E938" s="2">
        <f t="shared" si="51"/>
        <v>0.017021429617604666</v>
      </c>
    </row>
    <row r="939" spans="1:5" ht="15.75" customHeight="1">
      <c r="A939" s="4">
        <v>938</v>
      </c>
      <c r="B939" s="8">
        <v>344</v>
      </c>
      <c r="C939" s="9">
        <f t="shared" si="50"/>
        <v>770.2704137455576</v>
      </c>
      <c r="D939" s="6">
        <f t="shared" si="52"/>
        <v>5.840641657373398</v>
      </c>
      <c r="E939" s="2">
        <f t="shared" si="51"/>
        <v>0.0054242821414781425</v>
      </c>
    </row>
    <row r="940" spans="1:5" ht="15.75" customHeight="1">
      <c r="A940" s="4">
        <v>939</v>
      </c>
      <c r="B940" s="8">
        <v>382.369</v>
      </c>
      <c r="C940" s="9">
        <f t="shared" si="50"/>
        <v>112.6836187417126</v>
      </c>
      <c r="D940" s="6">
        <f t="shared" si="52"/>
        <v>5.946386110945538</v>
      </c>
      <c r="E940" s="2">
        <f t="shared" si="51"/>
        <v>0.0010300715372312725</v>
      </c>
    </row>
    <row r="941" spans="1:5" ht="15.75" customHeight="1">
      <c r="A941" s="4">
        <v>940</v>
      </c>
      <c r="B941" s="8">
        <v>363.369</v>
      </c>
      <c r="C941" s="9">
        <f t="shared" si="50"/>
        <v>70.30396449148519</v>
      </c>
      <c r="D941" s="6">
        <f t="shared" si="52"/>
        <v>5.895418846874812</v>
      </c>
      <c r="E941" s="2">
        <f t="shared" si="51"/>
        <v>0.0003561726343012347</v>
      </c>
    </row>
    <row r="942" spans="1:5" ht="15.75" customHeight="1">
      <c r="A942" s="4">
        <v>941</v>
      </c>
      <c r="B942" s="8">
        <v>376.389</v>
      </c>
      <c r="C942" s="9">
        <f t="shared" si="50"/>
        <v>21.485580193482974</v>
      </c>
      <c r="D942" s="6">
        <f t="shared" si="52"/>
        <v>5.930623183054646</v>
      </c>
      <c r="E942" s="2">
        <f t="shared" si="51"/>
        <v>0.0002667276804729241</v>
      </c>
    </row>
    <row r="943" spans="1:5" ht="15.75" customHeight="1">
      <c r="A943" s="4">
        <v>942</v>
      </c>
      <c r="B943" s="8">
        <v>395.389</v>
      </c>
      <c r="C943" s="9">
        <f t="shared" si="50"/>
        <v>558.6252344437097</v>
      </c>
      <c r="D943" s="6">
        <f t="shared" si="52"/>
        <v>5.9798700904203494</v>
      </c>
      <c r="E943" s="2">
        <f t="shared" si="51"/>
        <v>0.004300566816522471</v>
      </c>
    </row>
    <row r="944" spans="1:5" ht="15.75" customHeight="1">
      <c r="A944" s="4">
        <v>943</v>
      </c>
      <c r="B944" s="8">
        <v>382.408</v>
      </c>
      <c r="C944" s="9">
        <f t="shared" si="50"/>
        <v>113.51312955833123</v>
      </c>
      <c r="D944" s="6">
        <f t="shared" si="52"/>
        <v>5.946488101460508</v>
      </c>
      <c r="E944" s="2">
        <f t="shared" si="51"/>
        <v>0.0010366286548800306</v>
      </c>
    </row>
    <row r="945" spans="1:5" ht="15.75" customHeight="1">
      <c r="A945" s="4">
        <v>944</v>
      </c>
      <c r="B945" s="8">
        <v>395.382</v>
      </c>
      <c r="C945" s="9">
        <f t="shared" si="50"/>
        <v>558.2943898868805</v>
      </c>
      <c r="D945" s="6">
        <f t="shared" si="52"/>
        <v>5.979852386179804</v>
      </c>
      <c r="E945" s="2">
        <f t="shared" si="51"/>
        <v>0.004298245087554533</v>
      </c>
    </row>
    <row r="946" spans="1:5" ht="15.75" customHeight="1">
      <c r="A946" s="4">
        <v>945</v>
      </c>
      <c r="B946" s="8">
        <v>344.344</v>
      </c>
      <c r="C946" s="9">
        <f t="shared" si="50"/>
        <v>751.2941725382988</v>
      </c>
      <c r="D946" s="6">
        <f t="shared" si="52"/>
        <v>5.841641157706482</v>
      </c>
      <c r="E946" s="2">
        <f t="shared" si="51"/>
        <v>0.005278055291035189</v>
      </c>
    </row>
    <row r="947" spans="1:5" ht="15.75" customHeight="1">
      <c r="A947" s="4">
        <v>946</v>
      </c>
      <c r="B947" s="8">
        <v>382.376</v>
      </c>
      <c r="C947" s="9">
        <f t="shared" si="50"/>
        <v>112.83228129854055</v>
      </c>
      <c r="D947" s="6">
        <f t="shared" si="52"/>
        <v>5.946404417701384</v>
      </c>
      <c r="E947" s="2">
        <f t="shared" si="51"/>
        <v>0.0010312469730514205</v>
      </c>
    </row>
    <row r="948" spans="1:5" ht="15.75" customHeight="1">
      <c r="A948" s="4">
        <v>947</v>
      </c>
      <c r="B948" s="8">
        <v>382.382</v>
      </c>
      <c r="C948" s="9">
        <f t="shared" si="50"/>
        <v>112.95978434725176</v>
      </c>
      <c r="D948" s="6">
        <f t="shared" si="52"/>
        <v>5.946420108939659</v>
      </c>
      <c r="E948" s="2">
        <f t="shared" si="51"/>
        <v>0.001032255005812781</v>
      </c>
    </row>
    <row r="949" spans="1:5" ht="15.75" customHeight="1">
      <c r="A949" s="4">
        <v>948</v>
      </c>
      <c r="B949" s="8">
        <v>389.395</v>
      </c>
      <c r="C949" s="9">
        <f t="shared" si="50"/>
        <v>311.21384478182136</v>
      </c>
      <c r="D949" s="6">
        <f t="shared" si="52"/>
        <v>5.964594252588585</v>
      </c>
      <c r="E949" s="2">
        <f t="shared" si="51"/>
        <v>0.0025303786501852644</v>
      </c>
    </row>
    <row r="950" spans="1:5" ht="15.75" customHeight="1">
      <c r="A950" s="4">
        <v>949</v>
      </c>
      <c r="B950" s="8">
        <v>408.427</v>
      </c>
      <c r="C950" s="9">
        <f t="shared" si="50"/>
        <v>1344.9275632918398</v>
      </c>
      <c r="D950" s="6">
        <f t="shared" si="52"/>
        <v>6.012313195760472</v>
      </c>
      <c r="E950" s="2">
        <f t="shared" si="51"/>
        <v>0.009608275701513083</v>
      </c>
    </row>
    <row r="951" spans="1:5" ht="15.75" customHeight="1">
      <c r="A951" s="4">
        <v>950</v>
      </c>
      <c r="B951" s="8">
        <v>336.357</v>
      </c>
      <c r="C951" s="9">
        <f t="shared" si="50"/>
        <v>1252.9296231963724</v>
      </c>
      <c r="D951" s="6">
        <f t="shared" si="52"/>
        <v>5.818173095909582</v>
      </c>
      <c r="E951" s="2">
        <f t="shared" si="51"/>
        <v>0.009238725187068851</v>
      </c>
    </row>
    <row r="952" spans="1:5" ht="15.75" customHeight="1">
      <c r="A952" s="4">
        <v>951</v>
      </c>
      <c r="B952" s="8">
        <v>349.357</v>
      </c>
      <c r="C952" s="9">
        <f t="shared" si="50"/>
        <v>501.61422873600173</v>
      </c>
      <c r="D952" s="6">
        <f t="shared" si="52"/>
        <v>5.856094322009683</v>
      </c>
      <c r="E952" s="2">
        <f t="shared" si="51"/>
        <v>0.0033868979526387928</v>
      </c>
    </row>
    <row r="953" spans="1:5" ht="15.75" customHeight="1">
      <c r="A953" s="4">
        <v>952</v>
      </c>
      <c r="B953" s="8">
        <v>420.446</v>
      </c>
      <c r="C953" s="9">
        <f t="shared" si="50"/>
        <v>2370.935605367287</v>
      </c>
      <c r="D953" s="6">
        <f t="shared" si="52"/>
        <v>6.041316052617289</v>
      </c>
      <c r="E953" s="2">
        <f t="shared" si="51"/>
        <v>0.016135266593755127</v>
      </c>
    </row>
    <row r="954" spans="1:5" ht="15.75" customHeight="1">
      <c r="A954" s="4">
        <v>953</v>
      </c>
      <c r="B954" s="8">
        <v>459.446</v>
      </c>
      <c r="C954" s="9">
        <f t="shared" si="50"/>
        <v>7689.931421986174</v>
      </c>
      <c r="D954" s="6">
        <f t="shared" si="52"/>
        <v>6.1300214158474</v>
      </c>
      <c r="E954" s="2">
        <f t="shared" si="51"/>
        <v>0.046539446906538405</v>
      </c>
    </row>
    <row r="955" spans="1:5" ht="15.75" customHeight="1">
      <c r="A955" s="4">
        <v>954</v>
      </c>
      <c r="B955" s="8">
        <v>688.662</v>
      </c>
      <c r="C955" s="9">
        <f t="shared" si="50"/>
        <v>100430.84149086093</v>
      </c>
      <c r="D955" s="6">
        <f t="shared" si="52"/>
        <v>6.5347505846090375</v>
      </c>
      <c r="E955" s="2">
        <f t="shared" si="51"/>
        <v>0.3849696203844626</v>
      </c>
    </row>
    <row r="956" spans="1:5" ht="15.75" customHeight="1">
      <c r="A956" s="4">
        <v>955</v>
      </c>
      <c r="B956" s="8">
        <v>567.573</v>
      </c>
      <c r="C956" s="9">
        <f t="shared" si="50"/>
        <v>38345.18026030796</v>
      </c>
      <c r="D956" s="6">
        <f t="shared" si="52"/>
        <v>6.341369375444101</v>
      </c>
      <c r="E956" s="2">
        <f t="shared" si="51"/>
        <v>0.18239561130184748</v>
      </c>
    </row>
    <row r="957" spans="1:5" ht="15.75" customHeight="1">
      <c r="A957" s="4">
        <v>956</v>
      </c>
      <c r="B957" s="8">
        <v>380.401</v>
      </c>
      <c r="C957" s="9">
        <f t="shared" si="50"/>
        <v>74.77500276463611</v>
      </c>
      <c r="D957" s="6">
        <f t="shared" si="52"/>
        <v>5.941225959479557</v>
      </c>
      <c r="E957" s="2">
        <f t="shared" si="51"/>
        <v>0.0007254713894322221</v>
      </c>
    </row>
    <row r="958" spans="1:5" ht="15.75" customHeight="1">
      <c r="A958" s="4">
        <v>957</v>
      </c>
      <c r="B958" s="8">
        <v>349.341</v>
      </c>
      <c r="C958" s="9">
        <f t="shared" si="50"/>
        <v>502.33118060610764</v>
      </c>
      <c r="D958" s="6">
        <f t="shared" si="52"/>
        <v>5.856048522536941</v>
      </c>
      <c r="E958" s="2">
        <f t="shared" si="51"/>
        <v>0.0033922308396826086</v>
      </c>
    </row>
    <row r="959" spans="1:5" ht="15.75" customHeight="1">
      <c r="A959" s="4">
        <v>958</v>
      </c>
      <c r="B959" s="8">
        <v>395.382</v>
      </c>
      <c r="C959" s="9">
        <f t="shared" si="50"/>
        <v>558.2943898868805</v>
      </c>
      <c r="D959" s="6">
        <f t="shared" si="52"/>
        <v>5.979852386179804</v>
      </c>
      <c r="E959" s="2">
        <f t="shared" si="51"/>
        <v>0.004298245087554533</v>
      </c>
    </row>
    <row r="960" spans="1:5" ht="15.75" customHeight="1">
      <c r="A960" s="4">
        <v>959</v>
      </c>
      <c r="B960" s="8">
        <v>389.459</v>
      </c>
      <c r="C960" s="9">
        <f t="shared" si="50"/>
        <v>313.47602130140183</v>
      </c>
      <c r="D960" s="6">
        <f t="shared" si="52"/>
        <v>5.964758596612353</v>
      </c>
      <c r="E960" s="2">
        <f t="shared" si="51"/>
        <v>0.002546939611007676</v>
      </c>
    </row>
    <row r="961" spans="1:5" ht="15.75" customHeight="1">
      <c r="A961" s="4">
        <v>960</v>
      </c>
      <c r="B961" s="8">
        <v>471.471</v>
      </c>
      <c r="C961" s="9">
        <f t="shared" si="50"/>
        <v>9943.530757110328</v>
      </c>
      <c r="D961" s="6">
        <f t="shared" si="52"/>
        <v>6.155857594349501</v>
      </c>
      <c r="E961" s="2">
        <f t="shared" si="51"/>
        <v>0.05835423428009324</v>
      </c>
    </row>
    <row r="962" spans="1:5" ht="15.75" customHeight="1">
      <c r="A962" s="4">
        <v>961</v>
      </c>
      <c r="B962" s="8">
        <v>395.471</v>
      </c>
      <c r="C962" s="9">
        <f aca="true" t="shared" si="53" ref="C962:C1025">+(B962-$H$5)^2</f>
        <v>562.5081401094209</v>
      </c>
      <c r="D962" s="6">
        <f t="shared" si="52"/>
        <v>5.980077459614123</v>
      </c>
      <c r="E962" s="2">
        <f aca="true" t="shared" si="54" ref="E962:E1025">+(D962-$H$9)^2</f>
        <v>0.004327807825718598</v>
      </c>
    </row>
    <row r="963" spans="1:5" ht="15.75" customHeight="1">
      <c r="A963" s="4">
        <v>962</v>
      </c>
      <c r="B963" s="8">
        <v>490.478</v>
      </c>
      <c r="C963" s="9">
        <f t="shared" si="53"/>
        <v>14095.448501917384</v>
      </c>
      <c r="D963" s="6">
        <f aca="true" t="shared" si="55" ref="D963:D1026">+LN(B963)</f>
        <v>6.195380425807887</v>
      </c>
      <c r="E963" s="2">
        <f t="shared" si="54"/>
        <v>0.07901104977061958</v>
      </c>
    </row>
    <row r="964" spans="1:5" ht="15.75" customHeight="1">
      <c r="A964" s="4">
        <v>963</v>
      </c>
      <c r="B964" s="8">
        <v>465.465</v>
      </c>
      <c r="C964" s="9">
        <f t="shared" si="53"/>
        <v>8781.799137351012</v>
      </c>
      <c r="D964" s="6">
        <f t="shared" si="55"/>
        <v>6.1430369059204395</v>
      </c>
      <c r="E964" s="2">
        <f t="shared" si="54"/>
        <v>0.05232451408034011</v>
      </c>
    </row>
    <row r="965" spans="1:5" ht="15.75" customHeight="1">
      <c r="A965" s="4">
        <v>964</v>
      </c>
      <c r="B965" s="8">
        <v>459.471</v>
      </c>
      <c r="C965" s="9">
        <f t="shared" si="53"/>
        <v>7694.3166596891315</v>
      </c>
      <c r="D965" s="6">
        <f t="shared" si="55"/>
        <v>6.1300758277257446</v>
      </c>
      <c r="E965" s="2">
        <f t="shared" si="54"/>
        <v>0.046562926419754104</v>
      </c>
    </row>
    <row r="966" spans="1:5" ht="15.75" customHeight="1">
      <c r="A966" s="4">
        <v>965</v>
      </c>
      <c r="B966" s="8">
        <v>408.395</v>
      </c>
      <c r="C966" s="9">
        <f t="shared" si="53"/>
        <v>1342.581499032047</v>
      </c>
      <c r="D966" s="6">
        <f t="shared" si="55"/>
        <v>6.012234843316447</v>
      </c>
      <c r="E966" s="2">
        <f t="shared" si="54"/>
        <v>0.009592921343483812</v>
      </c>
    </row>
    <row r="967" spans="1:5" ht="15.75" customHeight="1">
      <c r="A967" s="4">
        <v>966</v>
      </c>
      <c r="B967" s="8">
        <v>401.382</v>
      </c>
      <c r="C967" s="9">
        <f t="shared" si="53"/>
        <v>877.8334385974783</v>
      </c>
      <c r="D967" s="6">
        <f t="shared" si="55"/>
        <v>5.994913592307431</v>
      </c>
      <c r="E967" s="2">
        <f t="shared" si="54"/>
        <v>0.006499940571648025</v>
      </c>
    </row>
    <row r="968" spans="1:5" ht="15.75" customHeight="1">
      <c r="A968" s="4">
        <v>967</v>
      </c>
      <c r="B968" s="8">
        <v>389.408</v>
      </c>
      <c r="C968" s="9">
        <f t="shared" si="53"/>
        <v>311.6726863873622</v>
      </c>
      <c r="D968" s="6">
        <f t="shared" si="55"/>
        <v>5.96462763715439</v>
      </c>
      <c r="E968" s="2">
        <f t="shared" si="54"/>
        <v>0.0025337384436087762</v>
      </c>
    </row>
    <row r="969" spans="1:5" ht="15.75" customHeight="1">
      <c r="A969" s="4">
        <v>968</v>
      </c>
      <c r="B969" s="8">
        <v>382.401</v>
      </c>
      <c r="C969" s="9">
        <f t="shared" si="53"/>
        <v>113.36401900150209</v>
      </c>
      <c r="D969" s="6">
        <f t="shared" si="55"/>
        <v>5.946469796236588</v>
      </c>
      <c r="E969" s="2">
        <f t="shared" si="54"/>
        <v>0.0010354502536935194</v>
      </c>
    </row>
    <row r="970" spans="1:5" ht="15.75" customHeight="1">
      <c r="A970" s="4">
        <v>969</v>
      </c>
      <c r="B970" s="8">
        <v>369.363</v>
      </c>
      <c r="C970" s="9">
        <f t="shared" si="53"/>
        <v>5.715666153372867</v>
      </c>
      <c r="D970" s="6">
        <f t="shared" si="55"/>
        <v>5.911779900322994</v>
      </c>
      <c r="E970" s="2">
        <f t="shared" si="54"/>
        <v>6.3075471671321395E-06</v>
      </c>
    </row>
    <row r="971" spans="1:5" ht="15.75" customHeight="1">
      <c r="A971" s="4">
        <v>970</v>
      </c>
      <c r="B971" s="8">
        <v>369.395</v>
      </c>
      <c r="C971" s="9">
        <f t="shared" si="53"/>
        <v>5.563682413162805</v>
      </c>
      <c r="D971" s="6">
        <f t="shared" si="55"/>
        <v>5.911866532210621</v>
      </c>
      <c r="E971" s="2">
        <f t="shared" si="54"/>
        <v>5.879903214400187E-06</v>
      </c>
    </row>
    <row r="972" spans="1:5" ht="15.75" customHeight="1">
      <c r="A972" s="4">
        <v>971</v>
      </c>
      <c r="B972" s="8">
        <v>382.369</v>
      </c>
      <c r="C972" s="9">
        <f t="shared" si="53"/>
        <v>112.6836187417126</v>
      </c>
      <c r="D972" s="6">
        <f t="shared" si="55"/>
        <v>5.946386110945538</v>
      </c>
      <c r="E972" s="2">
        <f t="shared" si="54"/>
        <v>0.0010300715372312725</v>
      </c>
    </row>
    <row r="973" spans="1:5" ht="15.75" customHeight="1">
      <c r="A973" s="4">
        <v>972</v>
      </c>
      <c r="B973" s="8">
        <v>471.478</v>
      </c>
      <c r="C973" s="9">
        <f t="shared" si="53"/>
        <v>9944.926847667157</v>
      </c>
      <c r="D973" s="6">
        <f t="shared" si="55"/>
        <v>6.1558724413878885</v>
      </c>
      <c r="E973" s="2">
        <f t="shared" si="54"/>
        <v>0.05836140758614227</v>
      </c>
    </row>
    <row r="974" spans="1:5" ht="15.75" customHeight="1">
      <c r="A974" s="4">
        <v>973</v>
      </c>
      <c r="B974" s="8">
        <v>459.471</v>
      </c>
      <c r="C974" s="9">
        <f t="shared" si="53"/>
        <v>7694.3166596891315</v>
      </c>
      <c r="D974" s="6">
        <f t="shared" si="55"/>
        <v>6.1300758277257446</v>
      </c>
      <c r="E974" s="2">
        <f t="shared" si="54"/>
        <v>0.046562926419754104</v>
      </c>
    </row>
    <row r="975" spans="1:5" ht="15.75" customHeight="1">
      <c r="A975" s="4">
        <v>974</v>
      </c>
      <c r="B975" s="8">
        <v>376.382</v>
      </c>
      <c r="C975" s="9">
        <f t="shared" si="53"/>
        <v>21.420735636653898</v>
      </c>
      <c r="D975" s="6">
        <f t="shared" si="55"/>
        <v>5.930604585101217</v>
      </c>
      <c r="E975" s="2">
        <f t="shared" si="54"/>
        <v>0.0002661205502574385</v>
      </c>
    </row>
    <row r="976" spans="1:5" ht="15.75" customHeight="1">
      <c r="A976" s="4">
        <v>975</v>
      </c>
      <c r="B976" s="8">
        <v>344</v>
      </c>
      <c r="C976" s="9">
        <f t="shared" si="53"/>
        <v>770.2704137455576</v>
      </c>
      <c r="D976" s="6">
        <f t="shared" si="55"/>
        <v>5.840641657373398</v>
      </c>
      <c r="E976" s="2">
        <f t="shared" si="54"/>
        <v>0.0054242821414781425</v>
      </c>
    </row>
    <row r="977" spans="1:5" ht="15.75" customHeight="1">
      <c r="A977" s="4">
        <v>976</v>
      </c>
      <c r="B977" s="8">
        <v>344</v>
      </c>
      <c r="C977" s="9">
        <f t="shared" si="53"/>
        <v>770.2704137455576</v>
      </c>
      <c r="D977" s="6">
        <f t="shared" si="55"/>
        <v>5.840641657373398</v>
      </c>
      <c r="E977" s="2">
        <f t="shared" si="54"/>
        <v>0.0054242821414781425</v>
      </c>
    </row>
    <row r="978" spans="1:5" ht="15.75" customHeight="1">
      <c r="A978" s="4">
        <v>977</v>
      </c>
      <c r="B978" s="8">
        <v>344</v>
      </c>
      <c r="C978" s="9">
        <f t="shared" si="53"/>
        <v>770.2704137455576</v>
      </c>
      <c r="D978" s="6">
        <f t="shared" si="55"/>
        <v>5.840641657373398</v>
      </c>
      <c r="E978" s="2">
        <f t="shared" si="54"/>
        <v>0.0054242821414781425</v>
      </c>
    </row>
    <row r="979" spans="1:5" ht="15.75" customHeight="1">
      <c r="A979" s="4">
        <v>978</v>
      </c>
      <c r="B979" s="8">
        <v>350</v>
      </c>
      <c r="C979" s="9">
        <f t="shared" si="53"/>
        <v>473.22546245615536</v>
      </c>
      <c r="D979" s="6">
        <f t="shared" si="55"/>
        <v>5.857933154483459</v>
      </c>
      <c r="E979" s="2">
        <f t="shared" si="54"/>
        <v>0.003176249964837471</v>
      </c>
    </row>
    <row r="980" spans="1:5" ht="15.75" customHeight="1">
      <c r="A980" s="4">
        <v>979</v>
      </c>
      <c r="B980" s="8">
        <v>350</v>
      </c>
      <c r="C980" s="9">
        <f t="shared" si="53"/>
        <v>473.22546245615536</v>
      </c>
      <c r="D980" s="6">
        <f t="shared" si="55"/>
        <v>5.857933154483459</v>
      </c>
      <c r="E980" s="2">
        <f t="shared" si="54"/>
        <v>0.003176249964837471</v>
      </c>
    </row>
    <row r="981" spans="1:5" ht="15.75" customHeight="1">
      <c r="A981" s="4">
        <v>980</v>
      </c>
      <c r="B981" s="8">
        <v>357</v>
      </c>
      <c r="C981" s="9">
        <f t="shared" si="53"/>
        <v>217.67301928518611</v>
      </c>
      <c r="D981" s="6">
        <f t="shared" si="55"/>
        <v>5.877735781779639</v>
      </c>
      <c r="E981" s="2">
        <f t="shared" si="54"/>
        <v>0.001336312008677337</v>
      </c>
    </row>
    <row r="982" spans="1:5" ht="15.75" customHeight="1">
      <c r="A982" s="4">
        <v>981</v>
      </c>
      <c r="B982" s="8">
        <v>338</v>
      </c>
      <c r="C982" s="9">
        <f t="shared" si="53"/>
        <v>1139.3153650349598</v>
      </c>
      <c r="D982" s="6">
        <f t="shared" si="55"/>
        <v>5.823045895483019</v>
      </c>
      <c r="E982" s="2">
        <f t="shared" si="54"/>
        <v>0.008325739062339405</v>
      </c>
    </row>
    <row r="983" spans="1:5" ht="15.75" customHeight="1">
      <c r="A983" s="4">
        <v>982</v>
      </c>
      <c r="B983" s="8">
        <v>338</v>
      </c>
      <c r="C983" s="9">
        <f t="shared" si="53"/>
        <v>1139.3153650349598</v>
      </c>
      <c r="D983" s="6">
        <f t="shared" si="55"/>
        <v>5.823045895483019</v>
      </c>
      <c r="E983" s="2">
        <f t="shared" si="54"/>
        <v>0.008325739062339405</v>
      </c>
    </row>
    <row r="984" spans="1:5" ht="15.75" customHeight="1">
      <c r="A984" s="4">
        <v>983</v>
      </c>
      <c r="B984" s="8">
        <v>363</v>
      </c>
      <c r="C984" s="9">
        <f t="shared" si="53"/>
        <v>76.62806799578391</v>
      </c>
      <c r="D984" s="6">
        <f t="shared" si="55"/>
        <v>5.8944028342648505</v>
      </c>
      <c r="E984" s="2">
        <f t="shared" si="54"/>
        <v>0.0003955543860760085</v>
      </c>
    </row>
    <row r="985" spans="1:5" ht="15.75" customHeight="1">
      <c r="A985" s="4">
        <v>984</v>
      </c>
      <c r="B985" s="8">
        <v>382</v>
      </c>
      <c r="C985" s="9">
        <f t="shared" si="53"/>
        <v>104.98572224601025</v>
      </c>
      <c r="D985" s="6">
        <f t="shared" si="55"/>
        <v>5.945420608606575</v>
      </c>
      <c r="E985" s="2">
        <f t="shared" si="54"/>
        <v>0.0009690286629403118</v>
      </c>
    </row>
    <row r="986" spans="1:5" ht="15.75" customHeight="1">
      <c r="A986" s="4">
        <v>985</v>
      </c>
      <c r="B986" s="8">
        <v>395</v>
      </c>
      <c r="C986" s="9">
        <f t="shared" si="53"/>
        <v>540.3883277856388</v>
      </c>
      <c r="D986" s="6">
        <f t="shared" si="55"/>
        <v>5.978885764901122</v>
      </c>
      <c r="E986" s="2">
        <f t="shared" si="54"/>
        <v>0.004172434123543188</v>
      </c>
    </row>
    <row r="987" spans="1:5" ht="15.75" customHeight="1">
      <c r="A987" s="4">
        <v>986</v>
      </c>
      <c r="B987" s="8">
        <v>369</v>
      </c>
      <c r="C987" s="9">
        <f t="shared" si="53"/>
        <v>7.583116706381698</v>
      </c>
      <c r="D987" s="6">
        <f t="shared" si="55"/>
        <v>5.910796644040527</v>
      </c>
      <c r="E987" s="2">
        <f t="shared" si="54"/>
        <v>1.2213203080782874E-05</v>
      </c>
    </row>
    <row r="988" spans="1:5" ht="15.75" customHeight="1">
      <c r="A988" s="4">
        <v>987</v>
      </c>
      <c r="B988" s="8">
        <v>369</v>
      </c>
      <c r="C988" s="9">
        <f t="shared" si="53"/>
        <v>7.583116706381698</v>
      </c>
      <c r="D988" s="6">
        <f t="shared" si="55"/>
        <v>5.910796644040527</v>
      </c>
      <c r="E988" s="2">
        <f t="shared" si="54"/>
        <v>1.2213203080782874E-05</v>
      </c>
    </row>
    <row r="989" spans="1:5" ht="15.75" customHeight="1">
      <c r="A989" s="4">
        <v>988</v>
      </c>
      <c r="B989" s="8">
        <v>369.376</v>
      </c>
      <c r="C989" s="9">
        <f t="shared" si="53"/>
        <v>5.653675758912605</v>
      </c>
      <c r="D989" s="6">
        <f t="shared" si="55"/>
        <v>5.911815095432502</v>
      </c>
      <c r="E989" s="2">
        <f t="shared" si="54"/>
        <v>6.132002020128086E-06</v>
      </c>
    </row>
    <row r="990" spans="1:5" ht="15.75" customHeight="1">
      <c r="A990" s="4">
        <v>989</v>
      </c>
      <c r="B990" s="8">
        <v>363.369</v>
      </c>
      <c r="C990" s="9">
        <f t="shared" si="53"/>
        <v>70.30396449148519</v>
      </c>
      <c r="D990" s="6">
        <f t="shared" si="55"/>
        <v>5.895418846874812</v>
      </c>
      <c r="E990" s="2">
        <f t="shared" si="54"/>
        <v>0.0003561726343012347</v>
      </c>
    </row>
    <row r="991" spans="1:5" ht="15.75" customHeight="1">
      <c r="A991" s="4">
        <v>990</v>
      </c>
      <c r="B991" s="8">
        <v>376.376</v>
      </c>
      <c r="C991" s="9">
        <f t="shared" si="53"/>
        <v>21.365232587943034</v>
      </c>
      <c r="D991" s="6">
        <f t="shared" si="55"/>
        <v>5.930588643722978</v>
      </c>
      <c r="E991" s="2">
        <f t="shared" si="54"/>
        <v>0.0002656006945472679</v>
      </c>
    </row>
    <row r="992" spans="1:5" ht="15.75" customHeight="1">
      <c r="A992" s="4">
        <v>991</v>
      </c>
      <c r="B992" s="8">
        <v>350.369</v>
      </c>
      <c r="C992" s="9">
        <f t="shared" si="53"/>
        <v>457.3073589518559</v>
      </c>
      <c r="D992" s="6">
        <f t="shared" si="55"/>
        <v>5.858986884828872</v>
      </c>
      <c r="E992" s="2">
        <f t="shared" si="54"/>
        <v>0.0030585875604652334</v>
      </c>
    </row>
    <row r="993" spans="1:5" ht="15.75" customHeight="1">
      <c r="A993" s="4">
        <v>992</v>
      </c>
      <c r="B993" s="8">
        <v>382.369</v>
      </c>
      <c r="C993" s="9">
        <f t="shared" si="53"/>
        <v>112.6836187417126</v>
      </c>
      <c r="D993" s="6">
        <f t="shared" si="55"/>
        <v>5.946386110945538</v>
      </c>
      <c r="E993" s="2">
        <f t="shared" si="54"/>
        <v>0.0010300715372312725</v>
      </c>
    </row>
    <row r="994" spans="1:5" ht="15.75" customHeight="1">
      <c r="A994" s="4">
        <v>993</v>
      </c>
      <c r="B994" s="8">
        <v>389.382</v>
      </c>
      <c r="C994" s="9">
        <f t="shared" si="53"/>
        <v>310.75534117628257</v>
      </c>
      <c r="D994" s="6">
        <f t="shared" si="55"/>
        <v>5.964560866908213</v>
      </c>
      <c r="E994" s="2">
        <f t="shared" si="54"/>
        <v>0.0025270209737628833</v>
      </c>
    </row>
    <row r="995" spans="1:5" ht="15.75" customHeight="1">
      <c r="A995" s="4">
        <v>994</v>
      </c>
      <c r="B995" s="8">
        <v>369.385</v>
      </c>
      <c r="C995" s="9">
        <f t="shared" si="53"/>
        <v>5.610957331978433</v>
      </c>
      <c r="D995" s="6">
        <f t="shared" si="55"/>
        <v>5.911839460551939</v>
      </c>
      <c r="E995" s="2">
        <f t="shared" si="54"/>
        <v>6.011925575759316E-06</v>
      </c>
    </row>
    <row r="996" spans="1:5" ht="15.75" customHeight="1">
      <c r="A996" s="4">
        <v>995</v>
      </c>
      <c r="B996" s="8">
        <v>382.382</v>
      </c>
      <c r="C996" s="9">
        <f t="shared" si="53"/>
        <v>112.95978434725176</v>
      </c>
      <c r="D996" s="6">
        <f t="shared" si="55"/>
        <v>5.946420108939659</v>
      </c>
      <c r="E996" s="2">
        <f t="shared" si="54"/>
        <v>0.001032255005812781</v>
      </c>
    </row>
    <row r="997" spans="1:5" ht="15.75" customHeight="1">
      <c r="A997" s="4">
        <v>996</v>
      </c>
      <c r="B997" s="8">
        <v>376.382</v>
      </c>
      <c r="C997" s="9">
        <f t="shared" si="53"/>
        <v>21.420735636653898</v>
      </c>
      <c r="D997" s="6">
        <f t="shared" si="55"/>
        <v>5.930604585101217</v>
      </c>
      <c r="E997" s="2">
        <f t="shared" si="54"/>
        <v>0.0002661205502574385</v>
      </c>
    </row>
    <row r="998" spans="1:5" ht="15.75" customHeight="1">
      <c r="A998" s="4">
        <v>997</v>
      </c>
      <c r="B998" s="8">
        <v>382.35</v>
      </c>
      <c r="C998" s="9">
        <f t="shared" si="53"/>
        <v>112.28060008746228</v>
      </c>
      <c r="D998" s="6">
        <f t="shared" si="55"/>
        <v>5.946336419490234</v>
      </c>
      <c r="E998" s="2">
        <f t="shared" si="54"/>
        <v>0.001026884339031831</v>
      </c>
    </row>
    <row r="999" spans="1:5" ht="15.75" customHeight="1">
      <c r="A999" s="4">
        <v>998</v>
      </c>
      <c r="B999" s="8">
        <v>357.357</v>
      </c>
      <c r="C999" s="9">
        <f t="shared" si="53"/>
        <v>207.26629368346588</v>
      </c>
      <c r="D999" s="6">
        <f t="shared" si="55"/>
        <v>5.878735282112722</v>
      </c>
      <c r="E999" s="2">
        <f t="shared" si="54"/>
        <v>0.0012642363376333479</v>
      </c>
    </row>
    <row r="1000" spans="1:5" ht="15.75" customHeight="1">
      <c r="A1000" s="4">
        <v>999</v>
      </c>
      <c r="B1000" s="8">
        <v>420.401</v>
      </c>
      <c r="C1000" s="9">
        <f t="shared" si="53"/>
        <v>2366.5553275019556</v>
      </c>
      <c r="D1000" s="6">
        <f t="shared" si="55"/>
        <v>6.041209017686932</v>
      </c>
      <c r="E1000" s="2">
        <f t="shared" si="54"/>
        <v>0.01610808589698146</v>
      </c>
    </row>
    <row r="1001" spans="1:5" ht="15.75" customHeight="1">
      <c r="A1001" s="4">
        <v>1000</v>
      </c>
      <c r="B1001" s="8">
        <v>369.357</v>
      </c>
      <c r="C1001" s="9">
        <f t="shared" si="53"/>
        <v>5.744391104662134</v>
      </c>
      <c r="D1001" s="6">
        <f t="shared" si="55"/>
        <v>5.911763656008504</v>
      </c>
      <c r="E1001" s="2">
        <f t="shared" si="54"/>
        <v>6.389405686253042E-06</v>
      </c>
    </row>
    <row r="1002" spans="1:5" ht="15.75" customHeight="1">
      <c r="A1002" s="4">
        <v>1001</v>
      </c>
      <c r="B1002" s="8">
        <v>369.44</v>
      </c>
      <c r="C1002" s="9">
        <f t="shared" si="53"/>
        <v>5.353420278492214</v>
      </c>
      <c r="D1002" s="6">
        <f t="shared" si="55"/>
        <v>5.9119883456061855</v>
      </c>
      <c r="E1002" s="2">
        <f t="shared" si="54"/>
        <v>5.30398300733601E-06</v>
      </c>
    </row>
    <row r="1003" spans="1:5" ht="15.75" customHeight="1">
      <c r="A1003" s="4">
        <v>1002</v>
      </c>
      <c r="B1003" s="8">
        <v>344.331</v>
      </c>
      <c r="C1003" s="9">
        <f t="shared" si="53"/>
        <v>752.006994932758</v>
      </c>
      <c r="D1003" s="6">
        <f t="shared" si="55"/>
        <v>5.841603404049092</v>
      </c>
      <c r="E1003" s="2">
        <f t="shared" si="54"/>
        <v>0.005283542339832879</v>
      </c>
    </row>
    <row r="1004" spans="1:5" ht="15.75" customHeight="1">
      <c r="A1004" s="4">
        <v>1003</v>
      </c>
      <c r="B1004" s="8">
        <v>382.395</v>
      </c>
      <c r="C1004" s="9">
        <f t="shared" si="53"/>
        <v>113.23628795279089</v>
      </c>
      <c r="D1004" s="6">
        <f t="shared" si="55"/>
        <v>5.946454105777956</v>
      </c>
      <c r="E1004" s="2">
        <f t="shared" si="54"/>
        <v>0.0010344407117726113</v>
      </c>
    </row>
    <row r="1005" spans="1:5" ht="15.75" customHeight="1">
      <c r="A1005" s="4">
        <v>1004</v>
      </c>
      <c r="B1005" s="8">
        <v>376.382</v>
      </c>
      <c r="C1005" s="9">
        <f t="shared" si="53"/>
        <v>21.420735636653898</v>
      </c>
      <c r="D1005" s="6">
        <f t="shared" si="55"/>
        <v>5.930604585101217</v>
      </c>
      <c r="E1005" s="2">
        <f t="shared" si="54"/>
        <v>0.0002661205502574385</v>
      </c>
    </row>
    <row r="1006" spans="1:5" ht="15.75" customHeight="1">
      <c r="A1006" s="4">
        <v>1005</v>
      </c>
      <c r="B1006" s="8">
        <v>382.382</v>
      </c>
      <c r="C1006" s="9">
        <f t="shared" si="53"/>
        <v>112.95978434725176</v>
      </c>
      <c r="D1006" s="6">
        <f t="shared" si="55"/>
        <v>5.946420108939659</v>
      </c>
      <c r="E1006" s="2">
        <f t="shared" si="54"/>
        <v>0.001032255005812781</v>
      </c>
    </row>
    <row r="1007" spans="1:5" ht="15.75" customHeight="1">
      <c r="A1007" s="4">
        <v>1006</v>
      </c>
      <c r="B1007" s="8">
        <v>389.389</v>
      </c>
      <c r="C1007" s="9">
        <f t="shared" si="53"/>
        <v>311.0021857331118</v>
      </c>
      <c r="D1007" s="6">
        <f t="shared" si="55"/>
        <v>5.9645788439515295</v>
      </c>
      <c r="E1007" s="2">
        <f t="shared" si="54"/>
        <v>0.0025288286903025537</v>
      </c>
    </row>
    <row r="1008" spans="1:5" ht="15.75" customHeight="1">
      <c r="A1008" s="4">
        <v>1007</v>
      </c>
      <c r="B1008" s="8">
        <v>395.395</v>
      </c>
      <c r="C1008" s="9">
        <f t="shared" si="53"/>
        <v>558.908893492419</v>
      </c>
      <c r="D1008" s="6">
        <f t="shared" si="55"/>
        <v>5.979885265234206</v>
      </c>
      <c r="E1008" s="2">
        <f t="shared" si="54"/>
        <v>0.0043025573361418455</v>
      </c>
    </row>
    <row r="1009" spans="1:5" ht="15.75" customHeight="1">
      <c r="A1009" s="4">
        <v>1008</v>
      </c>
      <c r="B1009" s="8">
        <v>420.408</v>
      </c>
      <c r="C1009" s="9">
        <f t="shared" si="53"/>
        <v>2367.236438058785</v>
      </c>
      <c r="D1009" s="6">
        <f t="shared" si="55"/>
        <v>6.041225668317456</v>
      </c>
      <c r="E1009" s="2">
        <f t="shared" si="54"/>
        <v>0.0161123126914965</v>
      </c>
    </row>
    <row r="1010" spans="1:5" ht="15.75" customHeight="1">
      <c r="A1010" s="4">
        <v>1009</v>
      </c>
      <c r="B1010" s="8">
        <v>395.395</v>
      </c>
      <c r="C1010" s="9">
        <f t="shared" si="53"/>
        <v>558.908893492419</v>
      </c>
      <c r="D1010" s="6">
        <f t="shared" si="55"/>
        <v>5.979885265234206</v>
      </c>
      <c r="E1010" s="2">
        <f t="shared" si="54"/>
        <v>0.0043025573361418455</v>
      </c>
    </row>
    <row r="1011" spans="1:5" ht="15.75" customHeight="1">
      <c r="A1011" s="4">
        <v>1010</v>
      </c>
      <c r="B1011" s="8">
        <v>408.395</v>
      </c>
      <c r="C1011" s="9">
        <f t="shared" si="53"/>
        <v>1342.581499032047</v>
      </c>
      <c r="D1011" s="6">
        <f t="shared" si="55"/>
        <v>6.012234843316447</v>
      </c>
      <c r="E1011" s="2">
        <f t="shared" si="54"/>
        <v>0.009592921343483812</v>
      </c>
    </row>
    <row r="1012" spans="1:5" ht="15.75" customHeight="1">
      <c r="A1012" s="4">
        <v>1011</v>
      </c>
      <c r="B1012" s="8">
        <v>408.382</v>
      </c>
      <c r="C1012" s="9">
        <f t="shared" si="53"/>
        <v>1341.6289954265092</v>
      </c>
      <c r="D1012" s="6">
        <f t="shared" si="55"/>
        <v>6.012203010882377</v>
      </c>
      <c r="E1012" s="2">
        <f t="shared" si="54"/>
        <v>0.009586686799325912</v>
      </c>
    </row>
    <row r="1013" spans="1:5" ht="15.75" customHeight="1">
      <c r="A1013" s="4">
        <v>1012</v>
      </c>
      <c r="B1013" s="8">
        <v>401.369</v>
      </c>
      <c r="C1013" s="9">
        <f t="shared" si="53"/>
        <v>877.06327299194</v>
      </c>
      <c r="D1013" s="6">
        <f t="shared" si="55"/>
        <v>5.994881203683808</v>
      </c>
      <c r="E1013" s="2">
        <f t="shared" si="54"/>
        <v>0.006494719135910017</v>
      </c>
    </row>
    <row r="1014" spans="1:5" ht="15.75" customHeight="1">
      <c r="A1014" s="4">
        <v>1013</v>
      </c>
      <c r="B1014" s="8">
        <v>395.369</v>
      </c>
      <c r="C1014" s="9">
        <f t="shared" si="53"/>
        <v>557.6802242813419</v>
      </c>
      <c r="D1014" s="6">
        <f t="shared" si="55"/>
        <v>5.979819506044335</v>
      </c>
      <c r="E1014" s="2">
        <f t="shared" si="54"/>
        <v>0.004293934859351102</v>
      </c>
    </row>
    <row r="1015" spans="1:5" ht="15.75" customHeight="1">
      <c r="A1015" s="4">
        <v>1014</v>
      </c>
      <c r="B1015" s="8">
        <v>376.369</v>
      </c>
      <c r="C1015" s="9">
        <f t="shared" si="53"/>
        <v>21.300570031114482</v>
      </c>
      <c r="D1015" s="6">
        <f t="shared" si="55"/>
        <v>5.930570045127172</v>
      </c>
      <c r="E1015" s="2">
        <f t="shared" si="54"/>
        <v>0.0002649948281394467</v>
      </c>
    </row>
    <row r="1016" spans="1:5" ht="15.75" customHeight="1">
      <c r="A1016" s="4">
        <v>1015</v>
      </c>
      <c r="B1016" s="8">
        <v>369.382</v>
      </c>
      <c r="C1016" s="9">
        <f t="shared" si="53"/>
        <v>5.625178807623067</v>
      </c>
      <c r="D1016" s="6">
        <f t="shared" si="55"/>
        <v>5.911831338911422</v>
      </c>
      <c r="E1016" s="2">
        <f t="shared" si="54"/>
        <v>6.0518188084456E-06</v>
      </c>
    </row>
    <row r="1017" spans="1:5" ht="15.75" customHeight="1">
      <c r="A1017" s="4">
        <v>1016</v>
      </c>
      <c r="B1017" s="8">
        <v>395.363</v>
      </c>
      <c r="C1017" s="9">
        <f t="shared" si="53"/>
        <v>557.39687723263</v>
      </c>
      <c r="D1017" s="6">
        <f t="shared" si="55"/>
        <v>5.979804330232555</v>
      </c>
      <c r="E1017" s="2">
        <f t="shared" si="54"/>
        <v>0.004291946204744719</v>
      </c>
    </row>
    <row r="1018" spans="1:5" ht="15.75" customHeight="1">
      <c r="A1018" s="4">
        <v>1017</v>
      </c>
      <c r="B1018" s="8">
        <v>452.382</v>
      </c>
      <c r="C1018" s="9">
        <f t="shared" si="53"/>
        <v>6500.91535263756</v>
      </c>
      <c r="D1018" s="6">
        <f t="shared" si="55"/>
        <v>6.114526955652002</v>
      </c>
      <c r="E1018" s="2">
        <f t="shared" si="54"/>
        <v>0.04009428440138151</v>
      </c>
    </row>
    <row r="1019" spans="1:5" ht="15.75" customHeight="1">
      <c r="A1019" s="4">
        <v>1018</v>
      </c>
      <c r="B1019" s="8">
        <v>369.433</v>
      </c>
      <c r="C1019" s="9">
        <f t="shared" si="53"/>
        <v>5.385861721663206</v>
      </c>
      <c r="D1019" s="6">
        <f t="shared" si="55"/>
        <v>5.911969397830315</v>
      </c>
      <c r="E1019" s="2">
        <f t="shared" si="54"/>
        <v>5.39161691282581E-06</v>
      </c>
    </row>
    <row r="1020" spans="1:5" ht="15.75" customHeight="1">
      <c r="A1020" s="4">
        <v>1019</v>
      </c>
      <c r="B1020" s="8">
        <v>439.452</v>
      </c>
      <c r="C1020" s="9">
        <f t="shared" si="53"/>
        <v>4583.053602666221</v>
      </c>
      <c r="D1020" s="6">
        <f t="shared" si="55"/>
        <v>6.085528496143772</v>
      </c>
      <c r="E1020" s="2">
        <f t="shared" si="54"/>
        <v>0.02932214878620669</v>
      </c>
    </row>
    <row r="1021" spans="1:5" ht="15.75" customHeight="1">
      <c r="A1021" s="4">
        <v>1020</v>
      </c>
      <c r="B1021" s="8">
        <v>439.408</v>
      </c>
      <c r="C1021" s="9">
        <f t="shared" si="53"/>
        <v>4577.098092309012</v>
      </c>
      <c r="D1021" s="6">
        <f t="shared" si="55"/>
        <v>6.085428366430197</v>
      </c>
      <c r="E1021" s="2">
        <f t="shared" si="54"/>
        <v>0.029287866966057972</v>
      </c>
    </row>
    <row r="1022" spans="1:5" ht="15.75" customHeight="1">
      <c r="A1022" s="4">
        <v>1021</v>
      </c>
      <c r="B1022" s="8">
        <v>357.357</v>
      </c>
      <c r="C1022" s="9">
        <f t="shared" si="53"/>
        <v>207.26629368346588</v>
      </c>
      <c r="D1022" s="6">
        <f t="shared" si="55"/>
        <v>5.878735282112722</v>
      </c>
      <c r="E1022" s="2">
        <f t="shared" si="54"/>
        <v>0.0012642363376333479</v>
      </c>
    </row>
    <row r="1023" spans="1:5" ht="15.75" customHeight="1">
      <c r="A1023" s="4">
        <v>1022</v>
      </c>
      <c r="B1023" s="8">
        <v>382.389</v>
      </c>
      <c r="C1023" s="9">
        <f t="shared" si="53"/>
        <v>113.10862890408089</v>
      </c>
      <c r="D1023" s="6">
        <f t="shared" si="55"/>
        <v>5.946438415073129</v>
      </c>
      <c r="E1023" s="2">
        <f t="shared" si="54"/>
        <v>0.0010334316464038064</v>
      </c>
    </row>
    <row r="1024" spans="1:5" ht="15.75" customHeight="1">
      <c r="A1024" s="4">
        <v>1023</v>
      </c>
      <c r="B1024" s="8">
        <v>363.395</v>
      </c>
      <c r="C1024" s="9">
        <f t="shared" si="53"/>
        <v>69.86863370256523</v>
      </c>
      <c r="D1024" s="6">
        <f t="shared" si="55"/>
        <v>5.895490396924102</v>
      </c>
      <c r="E1024" s="2">
        <f t="shared" si="54"/>
        <v>0.00035347709187583506</v>
      </c>
    </row>
    <row r="1025" spans="1:5" ht="15.75" customHeight="1">
      <c r="A1025" s="4">
        <v>1024</v>
      </c>
      <c r="B1025" s="8">
        <v>420.408</v>
      </c>
      <c r="C1025" s="9">
        <f t="shared" si="53"/>
        <v>2367.236438058785</v>
      </c>
      <c r="D1025" s="6">
        <f t="shared" si="55"/>
        <v>6.041225668317456</v>
      </c>
      <c r="E1025" s="2">
        <f t="shared" si="54"/>
        <v>0.0161123126914965</v>
      </c>
    </row>
    <row r="1026" spans="1:5" ht="15.75" customHeight="1">
      <c r="A1026" s="4">
        <v>1025</v>
      </c>
      <c r="B1026" s="8">
        <v>408.42</v>
      </c>
      <c r="C1026" s="9">
        <f aca="true" t="shared" si="56" ref="C1026:C1048">+(B1026-$H$5)^2</f>
        <v>1344.4141867350104</v>
      </c>
      <c r="D1026" s="6">
        <f t="shared" si="55"/>
        <v>6.012296056687915</v>
      </c>
      <c r="E1026" s="2">
        <f aca="true" t="shared" si="57" ref="E1026:E1048">+(D1026-$H$9)^2</f>
        <v>0.009604915989351976</v>
      </c>
    </row>
    <row r="1027" spans="1:5" ht="15.75" customHeight="1">
      <c r="A1027" s="4">
        <v>1026</v>
      </c>
      <c r="B1027" s="8">
        <v>408.408</v>
      </c>
      <c r="C1027" s="9">
        <f t="shared" si="56"/>
        <v>1343.5343406375891</v>
      </c>
      <c r="D1027" s="6">
        <f aca="true" t="shared" si="58" ref="D1027:D1048">+LN(B1027)</f>
        <v>6.012266674737245</v>
      </c>
      <c r="E1027" s="2">
        <f t="shared" si="57"/>
        <v>0.009599157715698163</v>
      </c>
    </row>
    <row r="1028" spans="1:5" ht="15.75" customHeight="1">
      <c r="A1028" s="4">
        <v>1027</v>
      </c>
      <c r="B1028" s="8">
        <v>420.408</v>
      </c>
      <c r="C1028" s="9">
        <f t="shared" si="56"/>
        <v>2367.236438058785</v>
      </c>
      <c r="D1028" s="6">
        <f t="shared" si="58"/>
        <v>6.041225668317456</v>
      </c>
      <c r="E1028" s="2">
        <f t="shared" si="57"/>
        <v>0.0161123126914965</v>
      </c>
    </row>
    <row r="1029" spans="1:5" ht="15.75" customHeight="1">
      <c r="A1029" s="4">
        <v>1028</v>
      </c>
      <c r="B1029" s="8">
        <v>401.42</v>
      </c>
      <c r="C1029" s="9">
        <f t="shared" si="56"/>
        <v>880.0866299059794</v>
      </c>
      <c r="D1029" s="6">
        <f t="shared" si="58"/>
        <v>5.995008260731347</v>
      </c>
      <c r="E1029" s="2">
        <f t="shared" si="57"/>
        <v>0.00651521428866128</v>
      </c>
    </row>
    <row r="1030" spans="1:5" ht="15.75" customHeight="1">
      <c r="A1030" s="4">
        <v>1029</v>
      </c>
      <c r="B1030" s="8">
        <v>408.395</v>
      </c>
      <c r="C1030" s="9">
        <f t="shared" si="56"/>
        <v>1342.581499032047</v>
      </c>
      <c r="D1030" s="6">
        <f t="shared" si="58"/>
        <v>6.012234843316447</v>
      </c>
      <c r="E1030" s="2">
        <f t="shared" si="57"/>
        <v>0.009592921343483812</v>
      </c>
    </row>
    <row r="1031" spans="1:5" ht="15.75" customHeight="1">
      <c r="A1031" s="4">
        <v>1030</v>
      </c>
      <c r="B1031" s="8">
        <v>408.395</v>
      </c>
      <c r="C1031" s="9">
        <f t="shared" si="56"/>
        <v>1342.581499032047</v>
      </c>
      <c r="D1031" s="6">
        <f t="shared" si="58"/>
        <v>6.012234843316447</v>
      </c>
      <c r="E1031" s="2">
        <f t="shared" si="57"/>
        <v>0.009592921343483812</v>
      </c>
    </row>
    <row r="1032" spans="1:5" ht="15.75" customHeight="1">
      <c r="A1032" s="4">
        <v>1031</v>
      </c>
      <c r="B1032" s="8">
        <v>401.414</v>
      </c>
      <c r="C1032" s="9">
        <f t="shared" si="56"/>
        <v>879.7306708572671</v>
      </c>
      <c r="D1032" s="6">
        <f t="shared" si="58"/>
        <v>5.994993313681271</v>
      </c>
      <c r="E1032" s="2">
        <f t="shared" si="57"/>
        <v>0.006512801553660236</v>
      </c>
    </row>
    <row r="1033" spans="1:5" ht="15.75" customHeight="1">
      <c r="A1033" s="4">
        <v>1032</v>
      </c>
      <c r="B1033" s="8">
        <v>357.344</v>
      </c>
      <c r="C1033" s="9">
        <f t="shared" si="56"/>
        <v>207.64077807792722</v>
      </c>
      <c r="D1033" s="6">
        <f t="shared" si="58"/>
        <v>5.878698903263381</v>
      </c>
      <c r="E1033" s="2">
        <f t="shared" si="57"/>
        <v>0.0012668246411566455</v>
      </c>
    </row>
    <row r="1034" spans="1:5" ht="15.75" customHeight="1">
      <c r="A1034" s="4">
        <v>1033</v>
      </c>
      <c r="B1034" s="8">
        <v>357.344</v>
      </c>
      <c r="C1034" s="9">
        <f t="shared" si="56"/>
        <v>207.64077807792722</v>
      </c>
      <c r="D1034" s="6">
        <f t="shared" si="58"/>
        <v>5.878698903263381</v>
      </c>
      <c r="E1034" s="2">
        <f t="shared" si="57"/>
        <v>0.0012668246411566455</v>
      </c>
    </row>
    <row r="1035" spans="1:5" ht="15.75" customHeight="1">
      <c r="A1035" s="4">
        <v>1034</v>
      </c>
      <c r="B1035" s="8">
        <v>363.369</v>
      </c>
      <c r="C1035" s="9">
        <f t="shared" si="56"/>
        <v>70.30396449148519</v>
      </c>
      <c r="D1035" s="6">
        <f t="shared" si="58"/>
        <v>5.895418846874812</v>
      </c>
      <c r="E1035" s="2">
        <f t="shared" si="57"/>
        <v>0.0003561726343012347</v>
      </c>
    </row>
    <row r="1036" spans="1:5" ht="15.75" customHeight="1">
      <c r="A1036" s="4">
        <v>1035</v>
      </c>
      <c r="B1036" s="8">
        <v>433.427</v>
      </c>
      <c r="C1036" s="9">
        <f t="shared" si="56"/>
        <v>3803.590266252665</v>
      </c>
      <c r="D1036" s="6">
        <f t="shared" si="58"/>
        <v>6.071723385269795</v>
      </c>
      <c r="E1036" s="2">
        <f t="shared" si="57"/>
        <v>0.02478483521768048</v>
      </c>
    </row>
    <row r="1037" spans="1:5" ht="15.75" customHeight="1">
      <c r="A1037" s="4">
        <v>1036</v>
      </c>
      <c r="B1037" s="8">
        <v>343.344</v>
      </c>
      <c r="C1037" s="9">
        <f t="shared" si="56"/>
        <v>807.1136644198658</v>
      </c>
      <c r="D1037" s="6">
        <f t="shared" si="58"/>
        <v>5.8387328600341375</v>
      </c>
      <c r="E1037" s="2">
        <f t="shared" si="57"/>
        <v>0.005709090450854208</v>
      </c>
    </row>
    <row r="1038" spans="1:5" ht="15.75" customHeight="1">
      <c r="A1038" s="4">
        <v>1037</v>
      </c>
      <c r="B1038" s="8">
        <v>344.345</v>
      </c>
      <c r="C1038" s="9">
        <f t="shared" si="56"/>
        <v>751.2393540464154</v>
      </c>
      <c r="D1038" s="6">
        <f t="shared" si="58"/>
        <v>5.841644061774937</v>
      </c>
      <c r="E1038" s="2">
        <f t="shared" si="57"/>
        <v>0.005277633337011517</v>
      </c>
    </row>
    <row r="1039" spans="1:5" ht="15.75" customHeight="1">
      <c r="A1039" s="4">
        <v>1038</v>
      </c>
      <c r="B1039" s="8">
        <v>343.335</v>
      </c>
      <c r="C1039" s="9">
        <f t="shared" si="56"/>
        <v>807.6251208468008</v>
      </c>
      <c r="D1039" s="6">
        <f t="shared" si="58"/>
        <v>5.838706646912721</v>
      </c>
      <c r="E1039" s="2">
        <f t="shared" si="57"/>
        <v>0.005713052387475214</v>
      </c>
    </row>
    <row r="1040" spans="1:5" ht="15.75" customHeight="1">
      <c r="A1040" s="4">
        <v>1039</v>
      </c>
      <c r="B1040" s="8">
        <v>344.341</v>
      </c>
      <c r="C1040" s="9">
        <f t="shared" si="56"/>
        <v>751.4586400139427</v>
      </c>
      <c r="D1040" s="6">
        <f t="shared" si="58"/>
        <v>5.841632445450516</v>
      </c>
      <c r="E1040" s="2">
        <f t="shared" si="57"/>
        <v>0.005279321261662713</v>
      </c>
    </row>
    <row r="1041" spans="1:5" ht="15.75" customHeight="1">
      <c r="A1041" s="4">
        <v>1040</v>
      </c>
      <c r="B1041" s="8">
        <v>353.354</v>
      </c>
      <c r="C1041" s="9">
        <f t="shared" si="56"/>
        <v>338.55065068538005</v>
      </c>
      <c r="D1041" s="6">
        <f t="shared" si="58"/>
        <v>5.867470387293534</v>
      </c>
      <c r="E1041" s="2">
        <f t="shared" si="57"/>
        <v>0.002192205674929753</v>
      </c>
    </row>
    <row r="1042" spans="1:5" ht="15.75" customHeight="1">
      <c r="A1042" s="4">
        <v>1041</v>
      </c>
      <c r="B1042" s="8">
        <v>376.376</v>
      </c>
      <c r="C1042" s="9">
        <f t="shared" si="56"/>
        <v>21.365232587943034</v>
      </c>
      <c r="D1042" s="6">
        <f t="shared" si="58"/>
        <v>5.930588643722978</v>
      </c>
      <c r="E1042" s="2">
        <f t="shared" si="57"/>
        <v>0.0002656006945472679</v>
      </c>
    </row>
    <row r="1043" spans="1:5" ht="15.75" customHeight="1">
      <c r="A1043" s="4">
        <v>1042</v>
      </c>
      <c r="B1043" s="8">
        <v>382.382</v>
      </c>
      <c r="C1043" s="9">
        <f t="shared" si="56"/>
        <v>112.95978434725176</v>
      </c>
      <c r="D1043" s="6">
        <f t="shared" si="58"/>
        <v>5.946420108939659</v>
      </c>
      <c r="E1043" s="2">
        <f t="shared" si="57"/>
        <v>0.001032255005812781</v>
      </c>
    </row>
    <row r="1044" spans="1:5" ht="15.75" customHeight="1">
      <c r="A1044" s="4">
        <v>1043</v>
      </c>
      <c r="B1044" s="8">
        <v>376.382</v>
      </c>
      <c r="C1044" s="9">
        <f t="shared" si="56"/>
        <v>21.420735636653898</v>
      </c>
      <c r="D1044" s="6">
        <f t="shared" si="58"/>
        <v>5.930604585101217</v>
      </c>
      <c r="E1044" s="2">
        <f t="shared" si="57"/>
        <v>0.0002661205502574385</v>
      </c>
    </row>
    <row r="1045" spans="1:5" ht="15.75" customHeight="1">
      <c r="A1045" s="4">
        <v>1044</v>
      </c>
      <c r="B1045" s="8">
        <v>357.357</v>
      </c>
      <c r="C1045" s="9">
        <f t="shared" si="56"/>
        <v>207.26629368346588</v>
      </c>
      <c r="D1045" s="6">
        <f t="shared" si="58"/>
        <v>5.878735282112722</v>
      </c>
      <c r="E1045" s="2">
        <f t="shared" si="57"/>
        <v>0.0012642363376333479</v>
      </c>
    </row>
    <row r="1046" spans="1:5" ht="15.75" customHeight="1">
      <c r="A1046" s="4">
        <v>1045</v>
      </c>
      <c r="B1046" s="8">
        <v>382.389</v>
      </c>
      <c r="C1046" s="9">
        <f t="shared" si="56"/>
        <v>113.10862890408089</v>
      </c>
      <c r="D1046" s="6">
        <f t="shared" si="58"/>
        <v>5.946438415073129</v>
      </c>
      <c r="E1046" s="2">
        <f t="shared" si="57"/>
        <v>0.0010334316464038064</v>
      </c>
    </row>
    <row r="1047" spans="1:5" ht="15.75" customHeight="1">
      <c r="A1047" s="4">
        <v>1046</v>
      </c>
      <c r="B1047" s="8">
        <v>408.395</v>
      </c>
      <c r="C1047" s="9">
        <f t="shared" si="56"/>
        <v>1342.581499032047</v>
      </c>
      <c r="D1047" s="6">
        <f t="shared" si="58"/>
        <v>6.012234843316447</v>
      </c>
      <c r="E1047" s="2">
        <f t="shared" si="57"/>
        <v>0.009592921343483812</v>
      </c>
    </row>
    <row r="1048" spans="1:5" ht="15.75" customHeight="1" thickBot="1">
      <c r="A1048" s="5">
        <v>1047</v>
      </c>
      <c r="B1048" s="10">
        <v>408.401</v>
      </c>
      <c r="C1048" s="11">
        <f t="shared" si="56"/>
        <v>1343.0212300807598</v>
      </c>
      <c r="D1048" s="7">
        <f t="shared" si="58"/>
        <v>6.012249534867337</v>
      </c>
      <c r="E1048" s="3">
        <f t="shared" si="57"/>
        <v>0.009595799441977276</v>
      </c>
    </row>
  </sheetData>
  <sheetProtection/>
  <mergeCells count="1">
    <mergeCell ref="M1:N1"/>
  </mergeCell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48"/>
  <sheetViews>
    <sheetView tabSelected="1" zoomScale="135" zoomScaleNormal="135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4.7109375" style="0" customWidth="1"/>
    <col min="4" max="4" width="32.57421875" style="0" customWidth="1"/>
    <col min="5" max="5" width="11.8515625" style="0" bestFit="1" customWidth="1"/>
    <col min="6" max="6" width="4.7109375" style="0" customWidth="1"/>
    <col min="7" max="9" width="12.7109375" style="0" customWidth="1"/>
    <col min="10" max="10" width="4.7109375" style="0" customWidth="1"/>
    <col min="12" max="12" width="4.7109375" style="0" customWidth="1"/>
    <col min="13" max="17" width="12.7109375" style="0" customWidth="1"/>
    <col min="18" max="25" width="16.7109375" style="0" customWidth="1"/>
    <col min="27" max="27" width="30.7109375" style="0" customWidth="1"/>
    <col min="28" max="30" width="16.7109375" style="0" customWidth="1"/>
    <col min="36" max="36" width="15.8515625" style="0" customWidth="1"/>
    <col min="37" max="37" width="4.7109375" style="0" customWidth="1"/>
    <col min="38" max="38" width="17.140625" style="0" customWidth="1"/>
    <col min="39" max="39" width="25.7109375" style="0" customWidth="1"/>
    <col min="40" max="40" width="20.00390625" style="0" bestFit="1" customWidth="1"/>
  </cols>
  <sheetData>
    <row r="1" spans="1:40" ht="30" customHeight="1" thickBot="1">
      <c r="A1" s="102" t="s">
        <v>20</v>
      </c>
      <c r="B1" s="19" t="s">
        <v>21</v>
      </c>
      <c r="H1" s="163" t="s">
        <v>27</v>
      </c>
      <c r="I1" s="164"/>
      <c r="K1" s="90" t="s">
        <v>28</v>
      </c>
      <c r="M1" s="111" t="s">
        <v>29</v>
      </c>
      <c r="N1" s="112" t="s">
        <v>30</v>
      </c>
      <c r="O1" s="113" t="s">
        <v>28</v>
      </c>
      <c r="P1" s="114" t="s">
        <v>31</v>
      </c>
      <c r="Q1" s="119"/>
      <c r="R1" s="67" t="s">
        <v>32</v>
      </c>
      <c r="S1" s="64"/>
      <c r="T1" s="64"/>
      <c r="U1" s="65"/>
      <c r="V1" s="72" t="s">
        <v>33</v>
      </c>
      <c r="W1" s="64"/>
      <c r="X1" s="66"/>
      <c r="Y1" s="65"/>
      <c r="AL1" s="132" t="s">
        <v>44</v>
      </c>
      <c r="AN1" s="132"/>
    </row>
    <row r="2" spans="1:40" ht="15.75" customHeight="1" thickBot="1">
      <c r="A2" s="59">
        <v>1</v>
      </c>
      <c r="B2" s="14">
        <v>306</v>
      </c>
      <c r="D2" s="154" t="s">
        <v>22</v>
      </c>
      <c r="E2" s="22">
        <f>COUNT(B2:B1048)</f>
        <v>1047</v>
      </c>
      <c r="G2" s="93" t="s">
        <v>17</v>
      </c>
      <c r="H2" s="94" t="s">
        <v>21</v>
      </c>
      <c r="I2" s="95" t="s">
        <v>21</v>
      </c>
      <c r="K2" s="96">
        <f>DCOUNT($A$1:$B$1048,$B$1,H2:I3)</f>
        <v>0</v>
      </c>
      <c r="M2" s="108">
        <v>1</v>
      </c>
      <c r="N2" s="109">
        <f>+$E$13+$E$15/2+(M2-1)*$E$15</f>
        <v>302.5</v>
      </c>
      <c r="O2" s="110">
        <f>+K2</f>
        <v>0</v>
      </c>
      <c r="P2" s="115">
        <f>+O2/$E$2</f>
        <v>0</v>
      </c>
      <c r="Q2" s="120">
        <f>+(P2-$AB$10)^2</f>
        <v>0.0001562500000000002</v>
      </c>
      <c r="R2" s="143">
        <f>+NORMDIST(N2,$E$5,$E$6,FALSE)*$E$15</f>
        <v>0.0075459461969551896</v>
      </c>
      <c r="S2" s="127">
        <f>+(R2-$AB$10)^2</f>
        <v>2.4542649083462824E-05</v>
      </c>
      <c r="T2" s="127">
        <f>+(P2-R2)^2</f>
        <v>5.694130400734249E-05</v>
      </c>
      <c r="U2" s="128">
        <f>2*(P2-R2)*(R2-$AB$10)</f>
        <v>7.476604690919488E-05</v>
      </c>
      <c r="V2" s="146">
        <f>1/(SQRT(2*PI())*'Tvorba normal a lognormal'!$H$10*N2)*EXP(-0.5*((LN(N2)-'Tvorba normal a lognormal'!$H$9)/'Tvorba normal a lognormal'!$H$10)^2)*$E$15</f>
        <v>0.005176628979803675</v>
      </c>
      <c r="W2" s="127">
        <f>+(V2-$AB$10)^2</f>
        <v>5.3631763099451476E-05</v>
      </c>
      <c r="X2" s="127">
        <f>+(P2-V2)^2</f>
        <v>2.6797487594543234E-05</v>
      </c>
      <c r="Y2" s="128">
        <f>2*(P2-V2)*(V2-$AB$10)</f>
        <v>7.582074930600548E-05</v>
      </c>
      <c r="AA2" s="23" t="s">
        <v>22</v>
      </c>
      <c r="AB2" s="149">
        <f>+E2</f>
        <v>1047</v>
      </c>
      <c r="AD2" s="83" t="s">
        <v>41</v>
      </c>
      <c r="AL2" s="111" t="s">
        <v>29</v>
      </c>
      <c r="AM2" s="112" t="s">
        <v>30</v>
      </c>
      <c r="AN2" s="114" t="s">
        <v>33</v>
      </c>
    </row>
    <row r="3" spans="1:41" ht="15.75" customHeight="1" thickBot="1">
      <c r="A3" s="57">
        <v>2</v>
      </c>
      <c r="B3" s="9">
        <v>306</v>
      </c>
      <c r="D3" s="31"/>
      <c r="G3" s="97">
        <v>1</v>
      </c>
      <c r="H3" s="98" t="str">
        <f>CONCATENATE("&gt;",FIXED($E$13+(G3-1)*$E$15,0))</f>
        <v>&gt;300</v>
      </c>
      <c r="I3" s="34" t="str">
        <f>CONCATENATE("&lt;=",FIXED($E$13+G3*$E$15,0))</f>
        <v>&lt;=305</v>
      </c>
      <c r="K3" s="99"/>
      <c r="M3" s="92">
        <v>2</v>
      </c>
      <c r="N3" s="104">
        <f aca="true" t="shared" si="0" ref="N3:N66">+$E$13+$E$15/2+(M3-1)*$E$15</f>
        <v>307.5</v>
      </c>
      <c r="O3" s="105">
        <f>+K4</f>
        <v>3</v>
      </c>
      <c r="P3" s="116">
        <f aca="true" t="shared" si="1" ref="P3:P66">+O3/$E$2</f>
        <v>0.0028653295128939827</v>
      </c>
      <c r="Q3" s="121">
        <f aca="true" t="shared" si="2" ref="Q3:Q66">+(P3-$AB$10)^2</f>
        <v>9.282687539511185E-05</v>
      </c>
      <c r="R3" s="144">
        <f aca="true" t="shared" si="3" ref="R3:R66">+NORMDIST(N3,$E$5,$E$6,FALSE)*$E$15</f>
        <v>0.01002828267588746</v>
      </c>
      <c r="S3" s="123">
        <f aca="true" t="shared" si="4" ref="S3:S66">+(R3-$AB$10)^2</f>
        <v>6.109386530318093E-06</v>
      </c>
      <c r="T3" s="123">
        <f aca="true" t="shared" si="5" ref="T3:T66">+(P3-R3)^2</f>
        <v>5.130789801523827E-05</v>
      </c>
      <c r="U3" s="124">
        <f aca="true" t="shared" si="6" ref="U3:U66">2*(P3-R3)*(R3-$AB$10)</f>
        <v>3.540959084955549E-05</v>
      </c>
      <c r="V3" s="147">
        <f>1/(SQRT(2*PI())*'Tvorba normal a lognormal'!$H$10*N3)*EXP(-0.5*((LN(N3)-'Tvorba normal a lognormal'!$H$9)/'Tvorba normal a lognormal'!$H$10)^2)*$E$15</f>
        <v>0.007726742626290474</v>
      </c>
      <c r="W3" s="123">
        <f aca="true" t="shared" si="7" ref="W3:W66">+(V3-$AB$10)^2</f>
        <v>2.278398595567243E-05</v>
      </c>
      <c r="X3" s="123">
        <f aca="true" t="shared" si="8" ref="X3:X66">+(P3-V3)^2</f>
        <v>2.3633337459103374E-05</v>
      </c>
      <c r="Y3" s="124">
        <f aca="true" t="shared" si="9" ref="Y3:Y66">2*(P3-V3)*(V3-$AB$10)</f>
        <v>4.640955198033605E-05</v>
      </c>
      <c r="AA3" s="25" t="s">
        <v>34</v>
      </c>
      <c r="AB3" s="150">
        <f>+E16</f>
        <v>80</v>
      </c>
      <c r="AD3" s="84" t="s">
        <v>42</v>
      </c>
      <c r="AE3" s="85"/>
      <c r="AF3" s="85"/>
      <c r="AG3" s="85"/>
      <c r="AH3" s="85"/>
      <c r="AI3" s="85"/>
      <c r="AJ3" s="86" t="str">
        <f>+IF(AB16&gt;AB22,"Normal","Log-normal")</f>
        <v>Log-normal</v>
      </c>
      <c r="AL3" s="108">
        <v>1</v>
      </c>
      <c r="AM3" s="137">
        <v>219.689</v>
      </c>
      <c r="AN3" s="138">
        <f>1/(SQRT(2*PI())*'Tvorba normal a lognormal'!$H$10*AM3)*EXP(-0.5*((LN(AM3)-'Tvorba normal a lognormal'!$H$9)/'Tvorba normal a lognormal'!$H$10)^2)*$E$15</f>
        <v>1.8130011047999177E-09</v>
      </c>
      <c r="AO3" t="s">
        <v>45</v>
      </c>
    </row>
    <row r="4" spans="1:40" ht="15.75" customHeight="1" thickBot="1">
      <c r="A4" s="57">
        <v>3</v>
      </c>
      <c r="B4" s="9">
        <v>306</v>
      </c>
      <c r="D4" s="32" t="s">
        <v>32</v>
      </c>
      <c r="G4" s="93" t="s">
        <v>17</v>
      </c>
      <c r="H4" s="94" t="s">
        <v>21</v>
      </c>
      <c r="I4" s="95" t="s">
        <v>21</v>
      </c>
      <c r="K4" s="96">
        <f>DCOUNT($A$1:$B$1048,$B$1,H4:I5)</f>
        <v>3</v>
      </c>
      <c r="M4" s="92">
        <v>3</v>
      </c>
      <c r="N4" s="104">
        <f t="shared" si="0"/>
        <v>312.5</v>
      </c>
      <c r="O4" s="105">
        <f>+K6</f>
        <v>1</v>
      </c>
      <c r="P4" s="116">
        <f t="shared" si="1"/>
        <v>0.0009551098376313276</v>
      </c>
      <c r="Q4" s="121">
        <f t="shared" si="2"/>
        <v>0.00013328448886115713</v>
      </c>
      <c r="R4" s="144">
        <f t="shared" si="3"/>
        <v>0.013046320687892554</v>
      </c>
      <c r="S4" s="123">
        <f t="shared" si="4"/>
        <v>2.984662940193849E-07</v>
      </c>
      <c r="T4" s="123">
        <f t="shared" si="5"/>
        <v>0.0001461973798254748</v>
      </c>
      <c r="U4" s="124">
        <f t="shared" si="6"/>
        <v>-1.3211357258337062E-05</v>
      </c>
      <c r="V4" s="147">
        <f>1/(SQRT(2*PI())*'Tvorba normal a lognormal'!$H$10*N4)*EXP(-0.5*((LN(N4)-'Tvorba normal a lognormal'!$H$9)/'Tvorba normal a lognormal'!$H$10)^2)*$E$15</f>
        <v>0.011071544911043481</v>
      </c>
      <c r="W4" s="123">
        <f t="shared" si="7"/>
        <v>2.040483941165798E-06</v>
      </c>
      <c r="X4" s="123">
        <f t="shared" si="8"/>
        <v>0.00010234225859456356</v>
      </c>
      <c r="Y4" s="124">
        <f t="shared" si="9"/>
        <v>2.8901746325427765E-05</v>
      </c>
      <c r="AA4" s="31"/>
      <c r="AD4" s="87" t="s">
        <v>43</v>
      </c>
      <c r="AE4" s="88"/>
      <c r="AF4" s="88"/>
      <c r="AG4" s="88"/>
      <c r="AH4" s="88"/>
      <c r="AI4" s="88"/>
      <c r="AJ4" s="89" t="str">
        <f>+IF(AB14&lt;AB20,"Normal","Log-normal")</f>
        <v>Log-normal</v>
      </c>
      <c r="AL4" s="92">
        <v>2</v>
      </c>
      <c r="AM4" s="133">
        <f>+AM3+5</f>
        <v>224.689</v>
      </c>
      <c r="AN4" s="134">
        <f>1/(SQRT(2*PI())*'Tvorba normal a lognormal'!$H$10*AM4)*EXP(-0.5*((LN(AM4)-'Tvorba normal a lognormal'!$H$9)/'Tvorba normal a lognormal'!$H$10)^2)*$E$15</f>
        <v>7.99960095245136E-09</v>
      </c>
    </row>
    <row r="5" spans="1:40" ht="15.75" customHeight="1" thickBot="1">
      <c r="A5" s="57">
        <v>4</v>
      </c>
      <c r="B5" s="9">
        <v>312</v>
      </c>
      <c r="D5" s="23" t="s">
        <v>35</v>
      </c>
      <c r="E5" s="29">
        <f>AVERAGEA(B2:B1048)</f>
        <v>371.7537459407835</v>
      </c>
      <c r="G5" s="97">
        <v>2</v>
      </c>
      <c r="H5" s="98" t="str">
        <f>CONCATENATE("&gt;",FIXED($E$13+(G5-1)*$E$15,0))</f>
        <v>&gt;305</v>
      </c>
      <c r="I5" s="34" t="str">
        <f>CONCATENATE("&lt;=",FIXED($E$13+G5*$E$15,0))</f>
        <v>&lt;=310</v>
      </c>
      <c r="K5" s="99"/>
      <c r="M5" s="92">
        <v>4</v>
      </c>
      <c r="N5" s="104">
        <f t="shared" si="0"/>
        <v>317.5</v>
      </c>
      <c r="O5" s="105">
        <f>+K8</f>
        <v>9</v>
      </c>
      <c r="P5" s="116">
        <f t="shared" si="1"/>
        <v>0.008595988538681949</v>
      </c>
      <c r="Q5" s="121">
        <f t="shared" si="2"/>
        <v>1.5241305490102767E-05</v>
      </c>
      <c r="R5" s="144">
        <f t="shared" si="3"/>
        <v>0.01661491604789507</v>
      </c>
      <c r="S5" s="123">
        <f t="shared" si="4"/>
        <v>1.693253408122432E-05</v>
      </c>
      <c r="T5" s="123">
        <f t="shared" si="5"/>
        <v>6.430319839801496E-05</v>
      </c>
      <c r="U5" s="124">
        <f t="shared" si="6"/>
        <v>-6.599442698913652E-05</v>
      </c>
      <c r="V5" s="147">
        <f>1/(SQRT(2*PI())*'Tvorba normal a lognormal'!$H$10*N5)*EXP(-0.5*((LN(N5)-'Tvorba normal a lognormal'!$H$9)/'Tvorba normal a lognormal'!$H$10)^2)*$E$15</f>
        <v>0.01525740454077576</v>
      </c>
      <c r="W5" s="123">
        <f t="shared" si="7"/>
        <v>7.603279801490736E-06</v>
      </c>
      <c r="X5" s="123">
        <f t="shared" si="8"/>
        <v>4.4374463152951496E-05</v>
      </c>
      <c r="Y5" s="124">
        <f t="shared" si="9"/>
        <v>-3.673643746433946E-05</v>
      </c>
      <c r="AA5" s="32" t="s">
        <v>32</v>
      </c>
      <c r="AD5" s="1"/>
      <c r="AL5" s="92">
        <v>3</v>
      </c>
      <c r="AM5" s="133">
        <f>+AM4+5</f>
        <v>229.689</v>
      </c>
      <c r="AN5" s="134">
        <f>1/(SQRT(2*PI())*'Tvorba normal a lognormal'!$H$10*AM5)*EXP(-0.5*((LN(AM5)-'Tvorba normal a lognormal'!$H$9)/'Tvorba normal a lognormal'!$H$10)^2)*$E$15</f>
        <v>3.2037822097208064E-08</v>
      </c>
    </row>
    <row r="6" spans="1:40" ht="15.75" customHeight="1" thickBot="1">
      <c r="A6" s="57">
        <v>5</v>
      </c>
      <c r="B6" s="9">
        <v>316</v>
      </c>
      <c r="D6" s="25" t="s">
        <v>36</v>
      </c>
      <c r="E6" s="30">
        <f>STDEVP(B2:B1048)</f>
        <v>34.25775383139581</v>
      </c>
      <c r="G6" s="93" t="s">
        <v>17</v>
      </c>
      <c r="H6" s="94" t="s">
        <v>21</v>
      </c>
      <c r="I6" s="95" t="s">
        <v>21</v>
      </c>
      <c r="K6" s="96">
        <f>DCOUNT($A$1:$B$1048,$B$1,H6:I7)</f>
        <v>1</v>
      </c>
      <c r="M6" s="92">
        <v>5</v>
      </c>
      <c r="N6" s="104">
        <f t="shared" si="0"/>
        <v>322.5</v>
      </c>
      <c r="O6" s="105">
        <f>+K10</f>
        <v>19</v>
      </c>
      <c r="P6" s="116">
        <f t="shared" si="1"/>
        <v>0.018147086914995225</v>
      </c>
      <c r="Q6" s="121">
        <f t="shared" si="2"/>
        <v>3.18895906255102E-05</v>
      </c>
      <c r="R6" s="144">
        <f t="shared" si="3"/>
        <v>0.020713661375072905</v>
      </c>
      <c r="S6" s="123">
        <f t="shared" si="4"/>
        <v>6.746423318436439E-05</v>
      </c>
      <c r="T6" s="123">
        <f t="shared" si="5"/>
        <v>6.587304459123031E-06</v>
      </c>
      <c r="U6" s="124">
        <f t="shared" si="6"/>
        <v>-4.216194701797722E-05</v>
      </c>
      <c r="V6" s="147">
        <f>1/(SQRT(2*PI())*'Tvorba normal a lognormal'!$H$10*N6)*EXP(-0.5*((LN(N6)-'Tvorba normal a lognormal'!$H$9)/'Tvorba normal a lognormal'!$H$10)^2)*$E$15</f>
        <v>0.020256635859708286</v>
      </c>
      <c r="W6" s="123">
        <f t="shared" si="7"/>
        <v>6.016539986011238E-05</v>
      </c>
      <c r="X6" s="123">
        <f t="shared" si="8"/>
        <v>4.450196750139987E-06</v>
      </c>
      <c r="Y6" s="124">
        <f t="shared" si="9"/>
        <v>-3.272600598474216E-05</v>
      </c>
      <c r="AA6" s="23" t="s">
        <v>35</v>
      </c>
      <c r="AB6" s="24">
        <f>+E5</f>
        <v>371.7537459407835</v>
      </c>
      <c r="AL6" s="92">
        <v>4</v>
      </c>
      <c r="AM6" s="133">
        <f>+AM5+5</f>
        <v>234.689</v>
      </c>
      <c r="AN6" s="134">
        <f>1/(SQRT(2*PI())*'Tvorba normal a lognormal'!$H$10*AM6)*EXP(-0.5*((LN(AM6)-'Tvorba normal a lognormal'!$H$9)/'Tvorba normal a lognormal'!$H$10)^2)*$E$15</f>
        <v>1.1710852547377907E-07</v>
      </c>
    </row>
    <row r="7" spans="1:40" ht="15.75" customHeight="1" thickBot="1">
      <c r="A7" s="57">
        <v>6</v>
      </c>
      <c r="B7" s="9">
        <v>318</v>
      </c>
      <c r="D7" s="31"/>
      <c r="G7" s="97">
        <v>3</v>
      </c>
      <c r="H7" s="98" t="str">
        <f>CONCATENATE("&gt;",FIXED($E$13+(G7-1)*$E$15,0))</f>
        <v>&gt;310</v>
      </c>
      <c r="I7" s="34" t="str">
        <f>CONCATENATE("&lt;=",FIXED($E$13+G7*$E$15,0))</f>
        <v>&lt;=315</v>
      </c>
      <c r="K7" s="99"/>
      <c r="M7" s="92">
        <v>6</v>
      </c>
      <c r="N7" s="104">
        <f t="shared" si="0"/>
        <v>327.5</v>
      </c>
      <c r="O7" s="105">
        <f>+K12</f>
        <v>10</v>
      </c>
      <c r="P7" s="116">
        <f t="shared" si="1"/>
        <v>0.009551098376313277</v>
      </c>
      <c r="Q7" s="121">
        <f t="shared" si="2"/>
        <v>8.696020786182238E-06</v>
      </c>
      <c r="R7" s="144">
        <f t="shared" si="3"/>
        <v>0.025279251604082037</v>
      </c>
      <c r="S7" s="123">
        <f t="shared" si="4"/>
        <v>0.00016330927156043312</v>
      </c>
      <c r="T7" s="123">
        <f t="shared" si="5"/>
        <v>0.00024737480395617287</v>
      </c>
      <c r="U7" s="124">
        <f t="shared" si="6"/>
        <v>-0.00040198805473042374</v>
      </c>
      <c r="V7" s="147">
        <f>1/(SQRT(2*PI())*'Tvorba normal a lognormal'!$H$10*N7)*EXP(-0.5*((LN(N7)-'Tvorba normal a lognormal'!$H$9)/'Tvorba normal a lognormal'!$H$10)^2)*$E$15</f>
        <v>0.02595255651489023</v>
      </c>
      <c r="W7" s="123">
        <f t="shared" si="7"/>
        <v>0.00018097127678631534</v>
      </c>
      <c r="X7" s="123">
        <f t="shared" si="8"/>
        <v>0.00026900782907149216</v>
      </c>
      <c r="Y7" s="124">
        <f t="shared" si="9"/>
        <v>-0.00044128308507162525</v>
      </c>
      <c r="AA7" s="25" t="s">
        <v>36</v>
      </c>
      <c r="AB7" s="26">
        <f>+E6</f>
        <v>34.25775383139581</v>
      </c>
      <c r="AL7" s="92">
        <v>5</v>
      </c>
      <c r="AM7" s="133">
        <f>+AM6+5</f>
        <v>239.689</v>
      </c>
      <c r="AN7" s="134">
        <f>1/(SQRT(2*PI())*'Tvorba normal a lognormal'!$H$10*AM7)*EXP(-0.5*((LN(AM7)-'Tvorba normal a lognormal'!$H$9)/'Tvorba normal a lognormal'!$H$10)^2)*$E$15</f>
        <v>3.9271217436899675E-07</v>
      </c>
    </row>
    <row r="8" spans="1:40" ht="15.75" customHeight="1" thickBot="1">
      <c r="A8" s="57">
        <v>7</v>
      </c>
      <c r="B8" s="9">
        <v>318</v>
      </c>
      <c r="D8" s="160" t="s">
        <v>23</v>
      </c>
      <c r="E8" s="161"/>
      <c r="G8" s="93" t="s">
        <v>17</v>
      </c>
      <c r="H8" s="94" t="s">
        <v>21</v>
      </c>
      <c r="I8" s="95" t="s">
        <v>21</v>
      </c>
      <c r="K8" s="96">
        <f>DCOUNT($A$1:$B$1048,$B$1,H8:I9)</f>
        <v>9</v>
      </c>
      <c r="M8" s="92">
        <v>7</v>
      </c>
      <c r="N8" s="104">
        <f t="shared" si="0"/>
        <v>332.5</v>
      </c>
      <c r="O8" s="105">
        <f>+K14</f>
        <v>53</v>
      </c>
      <c r="P8" s="116">
        <f t="shared" si="1"/>
        <v>0.050620821394460364</v>
      </c>
      <c r="Q8" s="121">
        <f t="shared" si="2"/>
        <v>0.0014531970237883461</v>
      </c>
      <c r="R8" s="144">
        <f t="shared" si="3"/>
        <v>0.030200919940611706</v>
      </c>
      <c r="S8" s="123">
        <f t="shared" si="4"/>
        <v>0.00031332256674394484</v>
      </c>
      <c r="T8" s="123">
        <f t="shared" si="5"/>
        <v>0.0004169723753848905</v>
      </c>
      <c r="U8" s="124">
        <f t="shared" si="6"/>
        <v>0.0007229020816595111</v>
      </c>
      <c r="V8" s="147">
        <f>1/(SQRT(2*PI())*'Tvorba normal a lognormal'!$H$10*N8)*EXP(-0.5*((LN(N8)-'Tvorba normal a lognormal'!$H$9)/'Tvorba normal a lognormal'!$H$10)^2)*$E$15</f>
        <v>0.03213603400175321</v>
      </c>
      <c r="W8" s="123">
        <f t="shared" si="7"/>
        <v>0.00038557383131800787</v>
      </c>
      <c r="X8" s="123">
        <f t="shared" si="8"/>
        <v>0.00034168736495358533</v>
      </c>
      <c r="Y8" s="124">
        <f t="shared" si="9"/>
        <v>0.0007259358275167532</v>
      </c>
      <c r="AA8" s="31"/>
      <c r="AL8" s="92">
        <v>6</v>
      </c>
      <c r="AM8" s="133">
        <f>+AM7+5</f>
        <v>244.689</v>
      </c>
      <c r="AN8" s="134">
        <f>1/(SQRT(2*PI())*'Tvorba normal a lognormal'!$H$10*AM8)*EXP(-0.5*((LN(AM8)-'Tvorba normal a lognormal'!$H$9)/'Tvorba normal a lognormal'!$H$10)^2)*$E$15</f>
        <v>1.2139174161972365E-06</v>
      </c>
    </row>
    <row r="9" spans="1:40" ht="15.75" customHeight="1" thickBot="1">
      <c r="A9" s="57">
        <v>8</v>
      </c>
      <c r="B9" s="9">
        <v>318</v>
      </c>
      <c r="D9" s="91" t="s">
        <v>16</v>
      </c>
      <c r="E9" s="141">
        <f>MIN(B2:B1048)</f>
        <v>306</v>
      </c>
      <c r="G9" s="97">
        <v>4</v>
      </c>
      <c r="H9" s="98" t="str">
        <f>CONCATENATE("&gt;",FIXED($E$13+(G9-1)*$E$15,0))</f>
        <v>&gt;315</v>
      </c>
      <c r="I9" s="34" t="str">
        <f>CONCATENATE("&lt;=",FIXED($E$13+G9*$E$15,0))</f>
        <v>&lt;=320</v>
      </c>
      <c r="K9" s="99"/>
      <c r="M9" s="92">
        <v>8</v>
      </c>
      <c r="N9" s="104">
        <f t="shared" si="0"/>
        <v>337.5</v>
      </c>
      <c r="O9" s="105">
        <f>+K16</f>
        <v>50</v>
      </c>
      <c r="P9" s="116">
        <f t="shared" si="1"/>
        <v>0.04775549188156638</v>
      </c>
      <c r="Q9" s="121">
        <f t="shared" si="2"/>
        <v>0.0012429497078111926</v>
      </c>
      <c r="R9" s="144">
        <f t="shared" si="3"/>
        <v>0.03532032987361831</v>
      </c>
      <c r="S9" s="123">
        <f t="shared" si="4"/>
        <v>0.0005207674555407558</v>
      </c>
      <c r="T9" s="123">
        <f t="shared" si="5"/>
        <v>0.00015463325416391514</v>
      </c>
      <c r="U9" s="124">
        <f t="shared" si="6"/>
        <v>0.0005675489981065214</v>
      </c>
      <c r="V9" s="147">
        <f>1/(SQRT(2*PI())*'Tvorba normal a lognormal'!$H$10*N9)*EXP(-0.5*((LN(N9)-'Tvorba normal a lognormal'!$H$9)/'Tvorba normal a lognormal'!$H$10)^2)*$E$15</f>
        <v>0.03851595488556598</v>
      </c>
      <c r="W9" s="123">
        <f t="shared" si="7"/>
        <v>0.000676829908607804</v>
      </c>
      <c r="X9" s="123">
        <f t="shared" si="8"/>
        <v>8.536904390046009E-05</v>
      </c>
      <c r="Y9" s="124">
        <f t="shared" si="9"/>
        <v>0.0004807507553029283</v>
      </c>
      <c r="AA9" s="33" t="s">
        <v>37</v>
      </c>
      <c r="AC9" s="60"/>
      <c r="AL9" s="92">
        <v>7</v>
      </c>
      <c r="AM9" s="133">
        <f aca="true" t="shared" si="10" ref="AM9:AM72">+AM8+5</f>
        <v>249.689</v>
      </c>
      <c r="AN9" s="134">
        <f>1/(SQRT(2*PI())*'Tvorba normal a lognormal'!$H$10*AM9)*EXP(-0.5*((LN(AM9)-'Tvorba normal a lognormal'!$H$9)/'Tvorba normal a lognormal'!$H$10)^2)*$E$15</f>
        <v>3.4742012389628903E-06</v>
      </c>
    </row>
    <row r="10" spans="1:40" ht="15.75" customHeight="1" thickBot="1">
      <c r="A10" s="57">
        <v>9</v>
      </c>
      <c r="B10" s="9">
        <v>318</v>
      </c>
      <c r="D10" s="25" t="s">
        <v>18</v>
      </c>
      <c r="E10" s="142">
        <f>MAX(B2:B1048)</f>
        <v>688.662</v>
      </c>
      <c r="G10" s="93" t="s">
        <v>17</v>
      </c>
      <c r="H10" s="94" t="s">
        <v>21</v>
      </c>
      <c r="I10" s="95" t="s">
        <v>21</v>
      </c>
      <c r="K10" s="96">
        <f>DCOUNT($A$1:$B$1048,$B$1,H10:I11)</f>
        <v>19</v>
      </c>
      <c r="M10" s="92">
        <v>9</v>
      </c>
      <c r="N10" s="104">
        <f t="shared" si="0"/>
        <v>342.5</v>
      </c>
      <c r="O10" s="105">
        <f>+K18</f>
        <v>119</v>
      </c>
      <c r="P10" s="116">
        <f t="shared" si="1"/>
        <v>0.11365807067812798</v>
      </c>
      <c r="Q10" s="121">
        <f t="shared" si="2"/>
        <v>0.010232955263321134</v>
      </c>
      <c r="R10" s="144">
        <f t="shared" si="3"/>
        <v>0.040436908869444406</v>
      </c>
      <c r="S10" s="123">
        <f t="shared" si="4"/>
        <v>0.0007804708771796411</v>
      </c>
      <c r="T10" s="123">
        <f t="shared" si="5"/>
        <v>0.0053613385366134214</v>
      </c>
      <c r="U10" s="124">
        <f t="shared" si="6"/>
        <v>0.004091145849528071</v>
      </c>
      <c r="V10" s="147">
        <f>1/(SQRT(2*PI())*'Tvorba normal a lognormal'!$H$10*N10)*EXP(-0.5*((LN(N10)-'Tvorba normal a lognormal'!$H$9)/'Tvorba normal a lognormal'!$H$10)^2)*$E$15</f>
        <v>0.04474334707476552</v>
      </c>
      <c r="W10" s="123">
        <f t="shared" si="7"/>
        <v>0.00103963343058379</v>
      </c>
      <c r="X10" s="123">
        <f t="shared" si="8"/>
        <v>0.004749239129327842</v>
      </c>
      <c r="Y10" s="124">
        <f t="shared" si="9"/>
        <v>0.004444082703409502</v>
      </c>
      <c r="AA10" s="62" t="s">
        <v>38</v>
      </c>
      <c r="AB10" s="71">
        <f>+AVERAGEA(P2:P81)</f>
        <v>0.012500000000000008</v>
      </c>
      <c r="AL10" s="92">
        <v>8</v>
      </c>
      <c r="AM10" s="133">
        <f t="shared" si="10"/>
        <v>254.689</v>
      </c>
      <c r="AN10" s="134">
        <f>1/(SQRT(2*PI())*'Tvorba normal a lognormal'!$H$10*AM10)*EXP(-0.5*((LN(AM10)-'Tvorba normal a lognormal'!$H$9)/'Tvorba normal a lognormal'!$H$10)^2)*$E$15</f>
        <v>9.244008855049362E-06</v>
      </c>
    </row>
    <row r="11" spans="1:40" ht="15.75" customHeight="1" thickBot="1">
      <c r="A11" s="57">
        <v>10</v>
      </c>
      <c r="B11" s="9">
        <v>318</v>
      </c>
      <c r="G11" s="97">
        <v>5</v>
      </c>
      <c r="H11" s="98" t="str">
        <f>CONCATENATE("&gt;",FIXED($E$13+(G11-1)*$E$15,0))</f>
        <v>&gt;320</v>
      </c>
      <c r="I11" s="34" t="str">
        <f>CONCATENATE("&lt;=",FIXED($E$13+G11*$E$15,0))</f>
        <v>&lt;=325</v>
      </c>
      <c r="K11" s="99"/>
      <c r="M11" s="92">
        <v>10</v>
      </c>
      <c r="N11" s="104">
        <f t="shared" si="0"/>
        <v>347.5</v>
      </c>
      <c r="O11" s="105">
        <f>+K20</f>
        <v>73</v>
      </c>
      <c r="P11" s="116">
        <f t="shared" si="1"/>
        <v>0.06972301814708691</v>
      </c>
      <c r="Q11" s="121">
        <f t="shared" si="2"/>
        <v>0.0032744738058618364</v>
      </c>
      <c r="R11" s="144">
        <f t="shared" si="3"/>
        <v>0.04531894246634902</v>
      </c>
      <c r="S11" s="123">
        <f t="shared" si="4"/>
        <v>0.001077082984609527</v>
      </c>
      <c r="T11" s="123">
        <f t="shared" si="5"/>
        <v>0.0005955589098311823</v>
      </c>
      <c r="U11" s="124">
        <f t="shared" si="6"/>
        <v>0.001601831911421128</v>
      </c>
      <c r="V11" s="147">
        <f>1/(SQRT(2*PI())*'Tvorba normal a lognormal'!$H$10*N11)*EXP(-0.5*((LN(N11)-'Tvorba normal a lognormal'!$H$9)/'Tvorba normal a lognormal'!$H$10)^2)*$E$15</f>
        <v>0.05044605773638497</v>
      </c>
      <c r="W11" s="123">
        <f t="shared" si="7"/>
        <v>0.0014399032977330608</v>
      </c>
      <c r="X11" s="123">
        <f t="shared" si="8"/>
        <v>0.00037160120267576993</v>
      </c>
      <c r="Y11" s="124">
        <f t="shared" si="9"/>
        <v>0.001462969305453006</v>
      </c>
      <c r="AA11" s="70" t="s">
        <v>13</v>
      </c>
      <c r="AB11" s="74">
        <f>+$Q$82/$AB$3</f>
        <v>0.0006382723036847919</v>
      </c>
      <c r="AC11" s="74">
        <f>+AB13+AB14+AB15</f>
        <v>0.00063827230368479</v>
      </c>
      <c r="AL11" s="92">
        <v>9</v>
      </c>
      <c r="AM11" s="133">
        <f t="shared" si="10"/>
        <v>259.68899999999996</v>
      </c>
      <c r="AN11" s="134">
        <f>1/(SQRT(2*PI())*'Tvorba normal a lognormal'!$H$10*AM11)*EXP(-0.5*((LN(AM11)-'Tvorba normal a lognormal'!$H$9)/'Tvorba normal a lognormal'!$H$10)^2)*$E$15</f>
        <v>2.2954702784462862E-05</v>
      </c>
    </row>
    <row r="12" spans="1:40" ht="15.75" customHeight="1" thickBot="1">
      <c r="A12" s="57">
        <v>11</v>
      </c>
      <c r="B12" s="9">
        <v>318</v>
      </c>
      <c r="D12" s="160" t="s">
        <v>24</v>
      </c>
      <c r="E12" s="162"/>
      <c r="G12" s="93" t="s">
        <v>17</v>
      </c>
      <c r="H12" s="94" t="s">
        <v>21</v>
      </c>
      <c r="I12" s="95" t="s">
        <v>21</v>
      </c>
      <c r="K12" s="96">
        <f>DCOUNT($A$1:$B$1048,$B$1,H12:I13)</f>
        <v>10</v>
      </c>
      <c r="M12" s="92">
        <v>11</v>
      </c>
      <c r="N12" s="104">
        <f t="shared" si="0"/>
        <v>352.5</v>
      </c>
      <c r="O12" s="105">
        <f>+K22</f>
        <v>19</v>
      </c>
      <c r="P12" s="116">
        <f t="shared" si="1"/>
        <v>0.018147086914995225</v>
      </c>
      <c r="Q12" s="121">
        <f t="shared" si="2"/>
        <v>3.18895906255102E-05</v>
      </c>
      <c r="R12" s="144">
        <f t="shared" si="3"/>
        <v>0.04971989511635557</v>
      </c>
      <c r="S12" s="123">
        <f t="shared" si="4"/>
        <v>0.001385320592472509</v>
      </c>
      <c r="T12" s="123">
        <f t="shared" si="5"/>
        <v>0.0009968422177198872</v>
      </c>
      <c r="U12" s="124">
        <f t="shared" si="6"/>
        <v>-0.002350273219566886</v>
      </c>
      <c r="V12" s="147">
        <f>1/(SQRT(2*PI())*'Tvorba normal a lognormal'!$H$10*N12)*EXP(-0.5*((LN(N12)-'Tvorba normal a lognormal'!$H$9)/'Tvorba normal a lognormal'!$H$10)^2)*$E$15</f>
        <v>0.0552686626836298</v>
      </c>
      <c r="W12" s="123">
        <f t="shared" si="7"/>
        <v>0.0018291585077461073</v>
      </c>
      <c r="X12" s="123">
        <f t="shared" si="8"/>
        <v>0.0013780113875464777</v>
      </c>
      <c r="Y12" s="124">
        <f t="shared" si="9"/>
        <v>-0.003175280304667075</v>
      </c>
      <c r="AA12" s="81" t="s">
        <v>32</v>
      </c>
      <c r="AL12" s="92">
        <v>10</v>
      </c>
      <c r="AM12" s="133">
        <f t="shared" si="10"/>
        <v>264.68899999999996</v>
      </c>
      <c r="AN12" s="134">
        <f>1/(SQRT(2*PI())*'Tvorba normal a lognormal'!$H$10*AM12)*EXP(-0.5*((LN(AM12)-'Tvorba normal a lognormal'!$H$9)/'Tvorba normal a lognormal'!$H$10)^2)*$E$15</f>
        <v>5.3387984784821265E-05</v>
      </c>
    </row>
    <row r="13" spans="1:40" ht="15.75" customHeight="1" thickBot="1">
      <c r="A13" s="57">
        <v>12</v>
      </c>
      <c r="B13" s="9">
        <v>318</v>
      </c>
      <c r="D13" s="91" t="s">
        <v>16</v>
      </c>
      <c r="E13" s="100">
        <v>300</v>
      </c>
      <c r="G13" s="97">
        <v>6</v>
      </c>
      <c r="H13" s="98" t="str">
        <f>CONCATENATE("&gt;",FIXED($E$13+(G13-1)*$E$15,0))</f>
        <v>&gt;325</v>
      </c>
      <c r="I13" s="34" t="str">
        <f>CONCATENATE("&lt;=",FIXED($E$13+G13*$E$15,0))</f>
        <v>&lt;=330</v>
      </c>
      <c r="K13" s="99"/>
      <c r="M13" s="92">
        <v>12</v>
      </c>
      <c r="N13" s="104">
        <f t="shared" si="0"/>
        <v>357.5</v>
      </c>
      <c r="O13" s="105">
        <f>+K24</f>
        <v>108</v>
      </c>
      <c r="P13" s="116">
        <f t="shared" si="1"/>
        <v>0.10315186246418338</v>
      </c>
      <c r="Q13" s="121">
        <f t="shared" si="2"/>
        <v>0.008217760168225218</v>
      </c>
      <c r="R13" s="144">
        <f t="shared" si="3"/>
        <v>0.053398524901283495</v>
      </c>
      <c r="S13" s="123">
        <f t="shared" si="4"/>
        <v>0.0016726893391009051</v>
      </c>
      <c r="T13" s="123">
        <f t="shared" si="5"/>
        <v>0.002475394598647865</v>
      </c>
      <c r="U13" s="124">
        <f t="shared" si="6"/>
        <v>0.004069676230476448</v>
      </c>
      <c r="V13" s="147">
        <f>1/(SQRT(2*PI())*'Tvorba normal a lognormal'!$H$10*N13)*EXP(-0.5*((LN(N13)-'Tvorba normal a lognormal'!$H$9)/'Tvorba normal a lognormal'!$H$10)^2)*$E$15</f>
        <v>0.05891121137108115</v>
      </c>
      <c r="W13" s="123">
        <f t="shared" si="7"/>
        <v>0.002154000540931172</v>
      </c>
      <c r="X13" s="123">
        <f t="shared" si="8"/>
        <v>0.001957235209141608</v>
      </c>
      <c r="Y13" s="124">
        <f t="shared" si="9"/>
        <v>0.00410652441815244</v>
      </c>
      <c r="AA13" s="62" t="s">
        <v>14</v>
      </c>
      <c r="AB13" s="75">
        <f>+$S$82/$AB$3</f>
        <v>0.0003632645768005574</v>
      </c>
      <c r="AD13" s="33"/>
      <c r="AL13" s="92">
        <v>11</v>
      </c>
      <c r="AM13" s="133">
        <f t="shared" si="10"/>
        <v>269.68899999999996</v>
      </c>
      <c r="AN13" s="134">
        <f>1/(SQRT(2*PI())*'Tvorba normal a lognormal'!$H$10*AM13)*EXP(-0.5*((LN(AM13)-'Tvorba normal a lognormal'!$H$9)/'Tvorba normal a lognormal'!$H$10)^2)*$E$15</f>
        <v>0.00011668848500053637</v>
      </c>
    </row>
    <row r="14" spans="1:40" ht="15.75" customHeight="1" thickBot="1">
      <c r="A14" s="57">
        <v>13</v>
      </c>
      <c r="B14" s="9">
        <v>318</v>
      </c>
      <c r="D14" s="91" t="s">
        <v>18</v>
      </c>
      <c r="E14" s="100">
        <v>700</v>
      </c>
      <c r="G14" s="93" t="s">
        <v>17</v>
      </c>
      <c r="H14" s="94" t="s">
        <v>21</v>
      </c>
      <c r="I14" s="95" t="s">
        <v>21</v>
      </c>
      <c r="K14" s="96">
        <f>DCOUNT($A$1:$B$1048,$B$1,H14:I15)</f>
        <v>53</v>
      </c>
      <c r="M14" s="92">
        <v>13</v>
      </c>
      <c r="N14" s="104">
        <f t="shared" si="0"/>
        <v>362.5</v>
      </c>
      <c r="O14" s="105">
        <f>+K26</f>
        <v>59</v>
      </c>
      <c r="P14" s="116">
        <f t="shared" si="1"/>
        <v>0.05635148042024833</v>
      </c>
      <c r="Q14" s="121">
        <f t="shared" si="2"/>
        <v>0.0019229523350474218</v>
      </c>
      <c r="R14" s="144">
        <f t="shared" si="3"/>
        <v>0.05614058524677761</v>
      </c>
      <c r="S14" s="123">
        <f t="shared" si="4"/>
        <v>0.0019045006806812635</v>
      </c>
      <c r="T14" s="123">
        <f t="shared" si="5"/>
        <v>4.44767741932449E-08</v>
      </c>
      <c r="U14" s="124">
        <f t="shared" si="6"/>
        <v>1.8407177591965776E-05</v>
      </c>
      <c r="V14" s="147">
        <f>1/(SQRT(2*PI())*'Tvorba normal a lognormal'!$H$10*N14)*EXP(-0.5*((LN(N14)-'Tvorba normal a lognormal'!$H$9)/'Tvorba normal a lognormal'!$H$10)^2)*$E$15</f>
        <v>0.06116072008729576</v>
      </c>
      <c r="W14" s="123">
        <f t="shared" si="7"/>
        <v>0.002367865679414149</v>
      </c>
      <c r="X14" s="123">
        <f t="shared" si="8"/>
        <v>2.3128786175102486E-05</v>
      </c>
      <c r="Y14" s="124">
        <f t="shared" si="9"/>
        <v>-0.000468042130541829</v>
      </c>
      <c r="AA14" s="63" t="s">
        <v>15</v>
      </c>
      <c r="AB14" s="76">
        <f>+$T$82/$AB$3</f>
        <v>0.00023889402762889577</v>
      </c>
      <c r="AD14" s="61"/>
      <c r="AL14" s="92">
        <v>12</v>
      </c>
      <c r="AM14" s="133">
        <f t="shared" si="10"/>
        <v>274.68899999999996</v>
      </c>
      <c r="AN14" s="134">
        <f>1/(SQRT(2*PI())*'Tvorba normal a lognormal'!$H$10*AM14)*EXP(-0.5*((LN(AM14)-'Tvorba normal a lognormal'!$H$9)/'Tvorba normal a lognormal'!$H$10)^2)*$E$15</f>
        <v>0.0002404268889557555</v>
      </c>
    </row>
    <row r="15" spans="1:40" ht="30" customHeight="1" thickBot="1">
      <c r="A15" s="57">
        <v>14</v>
      </c>
      <c r="B15" s="9">
        <v>321</v>
      </c>
      <c r="D15" s="91" t="s">
        <v>26</v>
      </c>
      <c r="E15" s="140">
        <f>+(E14-E13)/E16</f>
        <v>5</v>
      </c>
      <c r="G15" s="97">
        <v>7</v>
      </c>
      <c r="H15" s="98" t="str">
        <f>CONCATENATE("&gt;",FIXED($E$13+(G15-1)*$E$15,0))</f>
        <v>&gt;330</v>
      </c>
      <c r="I15" s="34" t="str">
        <f>CONCATENATE("&lt;=",FIXED($E$13+G15*$E$15,0))</f>
        <v>&lt;=335</v>
      </c>
      <c r="K15" s="99"/>
      <c r="M15" s="92">
        <v>14</v>
      </c>
      <c r="N15" s="104">
        <f t="shared" si="0"/>
        <v>367.5</v>
      </c>
      <c r="O15" s="105">
        <f>+K28</f>
        <v>105</v>
      </c>
      <c r="P15" s="116">
        <f t="shared" si="1"/>
        <v>0.10028653295128939</v>
      </c>
      <c r="Q15" s="121">
        <f t="shared" si="2"/>
        <v>0.0077064753676078165</v>
      </c>
      <c r="R15" s="144">
        <f t="shared" si="3"/>
        <v>0.0577794270006094</v>
      </c>
      <c r="S15" s="123">
        <f t="shared" si="4"/>
        <v>0.0020502265095035154</v>
      </c>
      <c r="T15" s="123">
        <f t="shared" si="5"/>
        <v>0.0018068540563023342</v>
      </c>
      <c r="U15" s="124">
        <f t="shared" si="6"/>
        <v>0.003849394801801968</v>
      </c>
      <c r="V15" s="147">
        <f>1/(SQRT(2*PI())*'Tvorba normal a lognormal'!$H$10*N15)*EXP(-0.5*((LN(N15)-'Tvorba normal a lognormal'!$H$9)/'Tvorba normal a lognormal'!$H$10)^2)*$E$15</f>
        <v>0.06191086810305709</v>
      </c>
      <c r="W15" s="123">
        <f t="shared" si="7"/>
        <v>0.002441433886697704</v>
      </c>
      <c r="X15" s="123">
        <f t="shared" si="8"/>
        <v>0.0014726916525438522</v>
      </c>
      <c r="Y15" s="124">
        <f t="shared" si="9"/>
        <v>0.003792349828366261</v>
      </c>
      <c r="AA15" s="63"/>
      <c r="AB15" s="68">
        <f>+$U$82/$AB$3</f>
        <v>3.6113699255336954E-05</v>
      </c>
      <c r="AL15" s="92">
        <v>13</v>
      </c>
      <c r="AM15" s="133">
        <f t="shared" si="10"/>
        <v>279.68899999999996</v>
      </c>
      <c r="AN15" s="134">
        <f>1/(SQRT(2*PI())*'Tvorba normal a lognormal'!$H$10*AM15)*EXP(-0.5*((LN(AM15)-'Tvorba normal a lognormal'!$H$9)/'Tvorba normal a lognormal'!$H$10)^2)*$E$15</f>
        <v>0.0004683602024650212</v>
      </c>
    </row>
    <row r="16" spans="1:40" ht="15.75" customHeight="1" thickBot="1">
      <c r="A16" s="57">
        <v>15</v>
      </c>
      <c r="B16" s="9">
        <v>321</v>
      </c>
      <c r="D16" s="25" t="s">
        <v>25</v>
      </c>
      <c r="E16" s="139">
        <v>80</v>
      </c>
      <c r="G16" s="93" t="s">
        <v>17</v>
      </c>
      <c r="H16" s="94" t="s">
        <v>21</v>
      </c>
      <c r="I16" s="95" t="s">
        <v>21</v>
      </c>
      <c r="K16" s="96">
        <f>DCOUNT($A$1:$B$1048,$B$1,H16:I17)</f>
        <v>50</v>
      </c>
      <c r="M16" s="92">
        <v>15</v>
      </c>
      <c r="N16" s="104">
        <f t="shared" si="0"/>
        <v>372.5</v>
      </c>
      <c r="O16" s="105">
        <f>+K30</f>
        <v>4</v>
      </c>
      <c r="P16" s="116">
        <f t="shared" si="1"/>
        <v>0.0038204393505253103</v>
      </c>
      <c r="Q16" s="121">
        <f t="shared" si="2"/>
        <v>7.533477306790964E-05</v>
      </c>
      <c r="R16" s="144">
        <f t="shared" si="3"/>
        <v>0.058212753863279815</v>
      </c>
      <c r="S16" s="123">
        <f t="shared" si="4"/>
        <v>0.0020896558657648025</v>
      </c>
      <c r="T16" s="123">
        <f t="shared" si="5"/>
        <v>0.002958523878054404</v>
      </c>
      <c r="U16" s="124">
        <f t="shared" si="6"/>
        <v>-0.004972844970751297</v>
      </c>
      <c r="V16" s="147">
        <f>1/(SQRT(2*PI())*'Tvorba normal a lognormal'!$H$10*N16)*EXP(-0.5*((LN(N16)-'Tvorba normal a lognormal'!$H$9)/'Tvorba normal a lognormal'!$H$10)^2)*$E$15</f>
        <v>0.06116768413108941</v>
      </c>
      <c r="W16" s="123">
        <f t="shared" si="7"/>
        <v>0.0023685434786834916</v>
      </c>
      <c r="X16" s="123">
        <f t="shared" si="8"/>
        <v>0.003288706483921936</v>
      </c>
      <c r="Y16" s="124">
        <f t="shared" si="9"/>
        <v>-0.005581915189537518</v>
      </c>
      <c r="AA16" s="77" t="s">
        <v>39</v>
      </c>
      <c r="AB16" s="78">
        <f>+$AB$13/$AB$11</f>
        <v>0.5691373019061063</v>
      </c>
      <c r="AC16" s="80">
        <f>1-($AB$14+$AB$15)/$AB$11</f>
        <v>0.5691373019061091</v>
      </c>
      <c r="AL16" s="92">
        <v>14</v>
      </c>
      <c r="AM16" s="133">
        <f t="shared" si="10"/>
        <v>284.68899999999996</v>
      </c>
      <c r="AN16" s="134">
        <f>1/(SQRT(2*PI())*'Tvorba normal a lognormal'!$H$10*AM16)*EXP(-0.5*((LN(AM16)-'Tvorba normal a lognormal'!$H$9)/'Tvorba normal a lognormal'!$H$10)^2)*$E$15</f>
        <v>0.0008649886963793769</v>
      </c>
    </row>
    <row r="17" spans="1:40" ht="15.75" customHeight="1" thickBot="1">
      <c r="A17" s="57">
        <v>16</v>
      </c>
      <c r="B17" s="9">
        <v>324</v>
      </c>
      <c r="G17" s="97">
        <v>8</v>
      </c>
      <c r="H17" s="98" t="str">
        <f>CONCATENATE("&gt;",FIXED($E$13+(G17-1)*$E$15,0))</f>
        <v>&gt;335</v>
      </c>
      <c r="I17" s="34" t="str">
        <f>CONCATENATE("&lt;=",FIXED($E$13+G17*$E$15,0))</f>
        <v>&lt;=340</v>
      </c>
      <c r="K17" s="99"/>
      <c r="M17" s="92">
        <v>16</v>
      </c>
      <c r="N17" s="104">
        <f t="shared" si="0"/>
        <v>377.5</v>
      </c>
      <c r="O17" s="105">
        <f>+K32</f>
        <v>42</v>
      </c>
      <c r="P17" s="116">
        <f t="shared" si="1"/>
        <v>0.04011461318051576</v>
      </c>
      <c r="Q17" s="121">
        <f t="shared" si="2"/>
        <v>0.0007625668611095144</v>
      </c>
      <c r="R17" s="144">
        <f t="shared" si="3"/>
        <v>0.057413190079686</v>
      </c>
      <c r="S17" s="123">
        <f t="shared" si="4"/>
        <v>0.0020171946431340034</v>
      </c>
      <c r="T17" s="123">
        <f t="shared" si="5"/>
        <v>0.0002992407627365061</v>
      </c>
      <c r="U17" s="124">
        <f t="shared" si="6"/>
        <v>-0.0015538685447609956</v>
      </c>
      <c r="V17" s="147">
        <f>1/(SQRT(2*PI())*'Tvorba normal a lognormal'!$H$10*N17)*EXP(-0.5*((LN(N17)-'Tvorba normal a lognormal'!$H$9)/'Tvorba normal a lognormal'!$H$10)^2)*$E$15</f>
        <v>0.059041546397511996</v>
      </c>
      <c r="W17" s="123">
        <f t="shared" si="7"/>
        <v>0.002166115541071761</v>
      </c>
      <c r="X17" s="123">
        <f t="shared" si="8"/>
        <v>0.0003582288010006354</v>
      </c>
      <c r="Y17" s="124">
        <f t="shared" si="9"/>
        <v>-0.001761777480962882</v>
      </c>
      <c r="AA17" s="79" t="s">
        <v>40</v>
      </c>
      <c r="AB17" s="69">
        <f>+SQRT(AB16)</f>
        <v>0.7544118914135078</v>
      </c>
      <c r="AC17" s="69">
        <f>+SQRT(AC16)</f>
        <v>0.7544118914135097</v>
      </c>
      <c r="AL17" s="92">
        <v>15</v>
      </c>
      <c r="AM17" s="133">
        <f t="shared" si="10"/>
        <v>289.68899999999996</v>
      </c>
      <c r="AN17" s="134">
        <f>1/(SQRT(2*PI())*'Tvorba normal a lognormal'!$H$10*AM17)*EXP(-0.5*((LN(AM17)-'Tvorba normal a lognormal'!$H$9)/'Tvorba normal a lognormal'!$H$10)^2)*$E$15</f>
        <v>0.0015184216458319778</v>
      </c>
    </row>
    <row r="18" spans="1:40" ht="15.75" customHeight="1" thickBot="1">
      <c r="A18" s="57">
        <v>17</v>
      </c>
      <c r="B18" s="9">
        <v>324</v>
      </c>
      <c r="G18" s="93" t="s">
        <v>17</v>
      </c>
      <c r="H18" s="94" t="s">
        <v>21</v>
      </c>
      <c r="I18" s="95" t="s">
        <v>21</v>
      </c>
      <c r="K18" s="96">
        <f>DCOUNT($A$1:$B$1048,$B$1,H18:I19)</f>
        <v>119</v>
      </c>
      <c r="M18" s="92">
        <v>17</v>
      </c>
      <c r="N18" s="104">
        <f t="shared" si="0"/>
        <v>382.5</v>
      </c>
      <c r="O18" s="105">
        <f>+K34</f>
        <v>91</v>
      </c>
      <c r="P18" s="116">
        <f t="shared" si="1"/>
        <v>0.08691499522445081</v>
      </c>
      <c r="Q18" s="121">
        <f t="shared" si="2"/>
        <v>0.005537591514255036</v>
      </c>
      <c r="R18" s="144">
        <f t="shared" si="3"/>
        <v>0.05543114267835458</v>
      </c>
      <c r="S18" s="123">
        <f t="shared" si="4"/>
        <v>0.0018430830116692373</v>
      </c>
      <c r="T18" s="123">
        <f t="shared" si="5"/>
        <v>0.0009912329711443306</v>
      </c>
      <c r="U18" s="124">
        <f t="shared" si="6"/>
        <v>0.0027032755314414687</v>
      </c>
      <c r="V18" s="147">
        <f>1/(SQRT(2*PI())*'Tvorba normal a lognormal'!$H$10*N18)*EXP(-0.5*((LN(N18)-'Tvorba normal a lognormal'!$H$9)/'Tvorba normal a lognormal'!$H$10)^2)*$E$15</f>
        <v>0.055728000270510156</v>
      </c>
      <c r="W18" s="123">
        <f t="shared" si="7"/>
        <v>0.0018686600073872252</v>
      </c>
      <c r="X18" s="123">
        <f t="shared" si="8"/>
        <v>0.0009726286542571201</v>
      </c>
      <c r="Y18" s="124">
        <f t="shared" si="9"/>
        <v>0.0026963028526106906</v>
      </c>
      <c r="AA18" s="82" t="s">
        <v>33</v>
      </c>
      <c r="AL18" s="92">
        <v>16</v>
      </c>
      <c r="AM18" s="133">
        <f t="shared" si="10"/>
        <v>294.68899999999996</v>
      </c>
      <c r="AN18" s="134">
        <f>1/(SQRT(2*PI())*'Tvorba normal a lognormal'!$H$10*AM18)*EXP(-0.5*((LN(AM18)-'Tvorba normal a lognormal'!$H$9)/'Tvorba normal a lognormal'!$H$10)^2)*$E$15</f>
        <v>0.0025396618261674326</v>
      </c>
    </row>
    <row r="19" spans="1:40" ht="15.75" customHeight="1" thickBot="1">
      <c r="A19" s="57">
        <v>18</v>
      </c>
      <c r="B19" s="9">
        <v>325</v>
      </c>
      <c r="G19" s="97">
        <v>9</v>
      </c>
      <c r="H19" s="98" t="str">
        <f>CONCATENATE("&gt;",FIXED($E$13+(G19-1)*$E$15,0))</f>
        <v>&gt;340</v>
      </c>
      <c r="I19" s="34" t="str">
        <f>CONCATENATE("&lt;=",FIXED($E$13+G19*$E$15,0))</f>
        <v>&lt;=345</v>
      </c>
      <c r="K19" s="99"/>
      <c r="M19" s="92">
        <v>18</v>
      </c>
      <c r="N19" s="104">
        <f t="shared" si="0"/>
        <v>387.5</v>
      </c>
      <c r="O19" s="105">
        <f>+K36</f>
        <v>29</v>
      </c>
      <c r="P19" s="116">
        <f t="shared" si="1"/>
        <v>0.027698185291308502</v>
      </c>
      <c r="Q19" s="121">
        <f t="shared" si="2"/>
        <v>0.00023098483614894587</v>
      </c>
      <c r="R19" s="144">
        <f t="shared" si="3"/>
        <v>0.05238954222564215</v>
      </c>
      <c r="S19" s="123">
        <f t="shared" si="4"/>
        <v>0.0015911755789712876</v>
      </c>
      <c r="T19" s="123">
        <f t="shared" si="5"/>
        <v>0.0006096631072586662</v>
      </c>
      <c r="U19" s="124">
        <f t="shared" si="6"/>
        <v>-0.001969853850081008</v>
      </c>
      <c r="V19" s="147">
        <f>1/(SQRT(2*PI())*'Tvorba normal a lognormal'!$H$10*N19)*EXP(-0.5*((LN(N19)-'Tvorba normal a lognormal'!$H$9)/'Tvorba normal a lognormal'!$H$10)^2)*$E$15</f>
        <v>0.051481328846219324</v>
      </c>
      <c r="W19" s="123">
        <f t="shared" si="7"/>
        <v>0.0015195439986170898</v>
      </c>
      <c r="X19" s="123">
        <f t="shared" si="8"/>
        <v>0.0005656379173534961</v>
      </c>
      <c r="Y19" s="124">
        <f t="shared" si="9"/>
        <v>-0.0018541970798216403</v>
      </c>
      <c r="AA19" s="62" t="s">
        <v>14</v>
      </c>
      <c r="AB19" s="75">
        <f>+$W$82/$AB$3</f>
        <v>0.00039217950451546715</v>
      </c>
      <c r="AL19" s="92">
        <v>17</v>
      </c>
      <c r="AM19" s="133">
        <f t="shared" si="10"/>
        <v>299.68899999999996</v>
      </c>
      <c r="AN19" s="134">
        <f>1/(SQRT(2*PI())*'Tvorba normal a lognormal'!$H$10*AM19)*EXP(-0.5*((LN(AM19)-'Tvorba normal a lognormal'!$H$9)/'Tvorba normal a lognormal'!$H$10)^2)*$E$15</f>
        <v>0.004056468704859562</v>
      </c>
    </row>
    <row r="20" spans="1:40" ht="15.75" customHeight="1" thickBot="1">
      <c r="A20" s="57">
        <v>19</v>
      </c>
      <c r="B20" s="9">
        <v>325</v>
      </c>
      <c r="G20" s="93" t="s">
        <v>17</v>
      </c>
      <c r="H20" s="94" t="s">
        <v>21</v>
      </c>
      <c r="I20" s="95" t="s">
        <v>21</v>
      </c>
      <c r="K20" s="96">
        <f>DCOUNT($A$1:$B$1048,$B$1,H20:I21)</f>
        <v>73</v>
      </c>
      <c r="M20" s="92">
        <v>19</v>
      </c>
      <c r="N20" s="104">
        <f t="shared" si="0"/>
        <v>392.5</v>
      </c>
      <c r="O20" s="105">
        <f>+K38</f>
        <v>52</v>
      </c>
      <c r="P20" s="116">
        <f t="shared" si="1"/>
        <v>0.049665711556829036</v>
      </c>
      <c r="Q20" s="121">
        <f t="shared" si="2"/>
        <v>0.001381290115525415</v>
      </c>
      <c r="R20" s="144">
        <f t="shared" si="3"/>
        <v>0.04847122495075088</v>
      </c>
      <c r="S20" s="123">
        <f t="shared" si="4"/>
        <v>0.0012939290244575225</v>
      </c>
      <c r="T20" s="123">
        <f t="shared" si="5"/>
        <v>1.4267982521001081E-06</v>
      </c>
      <c r="U20" s="124">
        <f t="shared" si="6"/>
        <v>8.59342928157925E-05</v>
      </c>
      <c r="V20" s="147">
        <f>1/(SQRT(2*PI())*'Tvorba normal a lognormal'!$H$10*N20)*EXP(-0.5*((LN(N20)-'Tvorba normal a lognormal'!$H$9)/'Tvorba normal a lognormal'!$H$10)^2)*$E$15</f>
        <v>0.04658533238266435</v>
      </c>
      <c r="W20" s="123">
        <f t="shared" si="7"/>
        <v>0.0011618098836367063</v>
      </c>
      <c r="X20" s="123">
        <f t="shared" si="8"/>
        <v>9.4887358566275E-06</v>
      </c>
      <c r="Y20" s="124">
        <f t="shared" si="9"/>
        <v>0.00020999149603208067</v>
      </c>
      <c r="AA20" s="63" t="s">
        <v>15</v>
      </c>
      <c r="AB20" s="76">
        <f>+$X$82/$AB$3</f>
        <v>0.00021961634208851234</v>
      </c>
      <c r="AL20" s="92">
        <v>18</v>
      </c>
      <c r="AM20" s="133">
        <f t="shared" si="10"/>
        <v>304.68899999999996</v>
      </c>
      <c r="AN20" s="134">
        <f>1/(SQRT(2*PI())*'Tvorba normal a lognormal'!$H$10*AM20)*EXP(-0.5*((LN(AM20)-'Tvorba normal a lognormal'!$H$9)/'Tvorba normal a lognormal'!$H$10)^2)*$E$15</f>
        <v>0.006200662170451664</v>
      </c>
    </row>
    <row r="21" spans="1:40" ht="30" customHeight="1" thickBot="1">
      <c r="A21" s="57">
        <v>20</v>
      </c>
      <c r="B21" s="9">
        <v>325</v>
      </c>
      <c r="G21" s="97">
        <v>10</v>
      </c>
      <c r="H21" s="98" t="str">
        <f>CONCATENATE("&gt;",FIXED($E$13+(G21-1)*$E$15,0))</f>
        <v>&gt;345</v>
      </c>
      <c r="I21" s="34" t="str">
        <f>CONCATENATE("&lt;=",FIXED($E$13+G21*$E$15,0))</f>
        <v>&lt;=350</v>
      </c>
      <c r="K21" s="99"/>
      <c r="M21" s="92">
        <v>20</v>
      </c>
      <c r="N21" s="104">
        <f t="shared" si="0"/>
        <v>397.5</v>
      </c>
      <c r="O21" s="105">
        <f>+K40</f>
        <v>16</v>
      </c>
      <c r="P21" s="116">
        <f t="shared" si="1"/>
        <v>0.015281757402101241</v>
      </c>
      <c r="Q21" s="121">
        <f t="shared" si="2"/>
        <v>7.738174244145004E-06</v>
      </c>
      <c r="R21" s="144">
        <f t="shared" si="3"/>
        <v>0.043900756706903965</v>
      </c>
      <c r="S21" s="123">
        <f t="shared" si="4"/>
        <v>0.0009860075217661736</v>
      </c>
      <c r="T21" s="123">
        <f t="shared" si="5"/>
        <v>0.0008190471212082988</v>
      </c>
      <c r="U21" s="124">
        <f t="shared" si="6"/>
        <v>-0.0017973164687303275</v>
      </c>
      <c r="V21" s="147">
        <f>1/(SQRT(2*PI())*'Tvorba normal a lognormal'!$H$10*N21)*EXP(-0.5*((LN(N21)-'Tvorba normal a lognormal'!$H$9)/'Tvorba normal a lognormal'!$H$10)^2)*$E$15</f>
        <v>0.041325445871104136</v>
      </c>
      <c r="W21" s="123">
        <f t="shared" si="7"/>
        <v>0.000830906329667954</v>
      </c>
      <c r="X21" s="123">
        <f t="shared" si="8"/>
        <v>0.0006782737090704743</v>
      </c>
      <c r="Y21" s="124">
        <f t="shared" si="9"/>
        <v>-0.0015014418644942833</v>
      </c>
      <c r="AA21" s="63"/>
      <c r="AB21" s="68">
        <f>+$Y$82/$AB$3</f>
        <v>2.647645708081054E-05</v>
      </c>
      <c r="AL21" s="92">
        <v>19</v>
      </c>
      <c r="AM21" s="133">
        <f t="shared" si="10"/>
        <v>309.68899999999996</v>
      </c>
      <c r="AN21" s="134">
        <f>1/(SQRT(2*PI())*'Tvorba normal a lognormal'!$H$10*AM21)*EXP(-0.5*((LN(AM21)-'Tvorba normal a lognormal'!$H$9)/'Tvorba normal a lognormal'!$H$10)^2)*$E$15</f>
        <v>0.009089096258908056</v>
      </c>
    </row>
    <row r="22" spans="1:40" ht="15.75" customHeight="1" thickBot="1">
      <c r="A22" s="57">
        <v>21</v>
      </c>
      <c r="B22" s="9">
        <v>325</v>
      </c>
      <c r="G22" s="93" t="s">
        <v>17</v>
      </c>
      <c r="H22" s="94" t="s">
        <v>21</v>
      </c>
      <c r="I22" s="95" t="s">
        <v>21</v>
      </c>
      <c r="K22" s="96">
        <f>DCOUNT($A$1:$B$1048,$B$1,H22:I23)</f>
        <v>19</v>
      </c>
      <c r="M22" s="92">
        <v>21</v>
      </c>
      <c r="N22" s="104">
        <f t="shared" si="0"/>
        <v>402.5</v>
      </c>
      <c r="O22" s="105">
        <f>+K42</f>
        <v>26</v>
      </c>
      <c r="P22" s="116">
        <f t="shared" si="1"/>
        <v>0.024832855778414518</v>
      </c>
      <c r="Q22" s="121">
        <f t="shared" si="2"/>
        <v>0.00015209933165117218</v>
      </c>
      <c r="R22" s="144">
        <f t="shared" si="3"/>
        <v>0.038923208835623446</v>
      </c>
      <c r="S22" s="123">
        <f t="shared" si="4"/>
        <v>0.0006981859651709686</v>
      </c>
      <c r="T22" s="123">
        <f t="shared" si="5"/>
        <v>0.000198538049276797</v>
      </c>
      <c r="U22" s="124">
        <f t="shared" si="6"/>
        <v>-0.0007446246827965934</v>
      </c>
      <c r="V22" s="147">
        <f>1/(SQRT(2*PI())*'Tvorba normal a lognormal'!$H$10*N22)*EXP(-0.5*((LN(N22)-'Tvorba normal a lognormal'!$H$9)/'Tvorba normal a lognormal'!$H$10)^2)*$E$15</f>
        <v>0.03596537777169739</v>
      </c>
      <c r="W22" s="123">
        <f t="shared" si="7"/>
        <v>0.0005506239539684697</v>
      </c>
      <c r="X22" s="123">
        <f t="shared" si="8"/>
        <v>0.00012393304593092693</v>
      </c>
      <c r="Y22" s="124">
        <f t="shared" si="9"/>
        <v>-0.0005224576682482245</v>
      </c>
      <c r="AA22" s="77" t="s">
        <v>39</v>
      </c>
      <c r="AB22" s="69">
        <f>+$AB$19/$AB$11</f>
        <v>0.6144391700084536</v>
      </c>
      <c r="AC22" s="73">
        <f>1-($AB$20+$AB$21)/$AB$11</f>
        <v>0.6144391700084564</v>
      </c>
      <c r="AL22" s="92">
        <v>20</v>
      </c>
      <c r="AM22" s="133">
        <f t="shared" si="10"/>
        <v>314.68899999999996</v>
      </c>
      <c r="AN22" s="134">
        <f>1/(SQRT(2*PI())*'Tvorba normal a lognormal'!$H$10*AM22)*EXP(-0.5*((LN(AM22)-'Tvorba normal a lognormal'!$H$9)/'Tvorba normal a lognormal'!$H$10)^2)*$E$15</f>
        <v>0.012800322392385965</v>
      </c>
    </row>
    <row r="23" spans="1:40" ht="15.75" customHeight="1" thickBot="1">
      <c r="A23" s="57">
        <v>22</v>
      </c>
      <c r="B23" s="9">
        <v>325</v>
      </c>
      <c r="G23" s="97">
        <v>11</v>
      </c>
      <c r="H23" s="98" t="str">
        <f>CONCATENATE("&gt;",FIXED($E$13+(G23-1)*$E$15,0))</f>
        <v>&gt;350</v>
      </c>
      <c r="I23" s="34" t="str">
        <f>CONCATENATE("&lt;=",FIXED($E$13+G23*$E$15,0))</f>
        <v>&lt;=355</v>
      </c>
      <c r="K23" s="99"/>
      <c r="M23" s="92">
        <v>22</v>
      </c>
      <c r="N23" s="104">
        <f t="shared" si="0"/>
        <v>407.5</v>
      </c>
      <c r="O23" s="105">
        <f>+K44</f>
        <v>45</v>
      </c>
      <c r="P23" s="116">
        <f t="shared" si="1"/>
        <v>0.04297994269340974</v>
      </c>
      <c r="Q23" s="121">
        <f t="shared" si="2"/>
        <v>0.0009290269065935413</v>
      </c>
      <c r="R23" s="144">
        <f t="shared" si="3"/>
        <v>0.03378266339331414</v>
      </c>
      <c r="S23" s="123">
        <f t="shared" si="4"/>
        <v>0.00045295176111311355</v>
      </c>
      <c r="T23" s="123">
        <f t="shared" si="5"/>
        <v>8.458994652396695E-05</v>
      </c>
      <c r="U23" s="124">
        <f t="shared" si="6"/>
        <v>0.0003914851989564608</v>
      </c>
      <c r="V23" s="147">
        <f>1/(SQRT(2*PI())*'Tvorba normal a lognormal'!$H$10*N23)*EXP(-0.5*((LN(N23)-'Tvorba normal a lognormal'!$H$9)/'Tvorba normal a lognormal'!$H$10)^2)*$E$15</f>
        <v>0.030730190174284872</v>
      </c>
      <c r="W23" s="123">
        <f t="shared" si="7"/>
        <v>0.0003323398337905924</v>
      </c>
      <c r="X23" s="123">
        <f t="shared" si="8"/>
        <v>0.00015005643677980604</v>
      </c>
      <c r="Y23" s="124">
        <f t="shared" si="9"/>
        <v>0.00044663063602314284</v>
      </c>
      <c r="AA23" s="79" t="s">
        <v>40</v>
      </c>
      <c r="AB23" s="69">
        <f>+SQRT(AB22)</f>
        <v>0.7838617033689385</v>
      </c>
      <c r="AC23" s="69">
        <f>+SQRT(AC22)</f>
        <v>0.7838617033689402</v>
      </c>
      <c r="AL23" s="92">
        <v>21</v>
      </c>
      <c r="AM23" s="133">
        <f t="shared" si="10"/>
        <v>319.68899999999996</v>
      </c>
      <c r="AN23" s="134">
        <f>1/(SQRT(2*PI())*'Tvorba normal a lognormal'!$H$10*AM23)*EXP(-0.5*((LN(AM23)-'Tvorba normal a lognormal'!$H$9)/'Tvorba normal a lognormal'!$H$10)^2)*$E$15</f>
        <v>0.01735069980499573</v>
      </c>
    </row>
    <row r="24" spans="1:40" ht="15.75" customHeight="1" thickBot="1">
      <c r="A24" s="57">
        <v>23</v>
      </c>
      <c r="B24" s="9">
        <v>325</v>
      </c>
      <c r="G24" s="93" t="s">
        <v>17</v>
      </c>
      <c r="H24" s="94" t="s">
        <v>21</v>
      </c>
      <c r="I24" s="95" t="s">
        <v>21</v>
      </c>
      <c r="K24" s="96">
        <f>DCOUNT($A$1:$B$1048,$B$1,H24:I25)</f>
        <v>108</v>
      </c>
      <c r="M24" s="92">
        <v>23</v>
      </c>
      <c r="N24" s="104">
        <f t="shared" si="0"/>
        <v>412.5</v>
      </c>
      <c r="O24" s="105">
        <f>+K46</f>
        <v>11</v>
      </c>
      <c r="P24" s="116">
        <f t="shared" si="1"/>
        <v>0.010506208213944603</v>
      </c>
      <c r="Q24" s="121">
        <f t="shared" si="2"/>
        <v>3.975205686142001E-06</v>
      </c>
      <c r="R24" s="144">
        <f t="shared" si="3"/>
        <v>0.028703030656892812</v>
      </c>
      <c r="S24" s="123">
        <f t="shared" si="4"/>
        <v>0.00026253820246820804</v>
      </c>
      <c r="T24" s="123">
        <f t="shared" si="5"/>
        <v>0.00033112434702018355</v>
      </c>
      <c r="U24" s="124">
        <f t="shared" si="6"/>
        <v>-0.0005896873438022497</v>
      </c>
      <c r="V24" s="147">
        <f>1/(SQRT(2*PI())*'Tvorba normal a lognormal'!$H$10*N24)*EXP(-0.5*((LN(N24)-'Tvorba normal a lognormal'!$H$9)/'Tvorba normal a lognormal'!$H$10)^2)*$E$15</f>
        <v>0.025796456030259075</v>
      </c>
      <c r="W24" s="123">
        <f t="shared" si="7"/>
        <v>0.00017679574296461273</v>
      </c>
      <c r="X24" s="123">
        <f t="shared" si="8"/>
        <v>0.00023379167828430948</v>
      </c>
      <c r="Y24" s="124">
        <f t="shared" si="9"/>
        <v>-0.00040661221556278023</v>
      </c>
      <c r="AL24" s="92">
        <v>22</v>
      </c>
      <c r="AM24" s="133">
        <f t="shared" si="10"/>
        <v>324.68899999999996</v>
      </c>
      <c r="AN24" s="134">
        <f>1/(SQRT(2*PI())*'Tvorba normal a lognormal'!$H$10*AM24)*EXP(-0.5*((LN(AM24)-'Tvorba normal a lognormal'!$H$9)/'Tvorba normal a lognormal'!$H$10)^2)*$E$15</f>
        <v>0.022674825101655936</v>
      </c>
    </row>
    <row r="25" spans="1:40" ht="15.75" customHeight="1" thickBot="1">
      <c r="A25" s="57">
        <v>24</v>
      </c>
      <c r="B25" s="9">
        <v>325</v>
      </c>
      <c r="G25" s="97">
        <v>12</v>
      </c>
      <c r="H25" s="98" t="str">
        <f>CONCATENATE("&gt;",FIXED($E$13+(G25-1)*$E$15,0))</f>
        <v>&gt;355</v>
      </c>
      <c r="I25" s="34" t="str">
        <f>CONCATENATE("&lt;=",FIXED($E$13+G25*$E$15,0))</f>
        <v>&lt;=360</v>
      </c>
      <c r="K25" s="99"/>
      <c r="M25" s="92">
        <v>24</v>
      </c>
      <c r="N25" s="104">
        <f t="shared" si="0"/>
        <v>417.5</v>
      </c>
      <c r="O25" s="105">
        <f>+K48</f>
        <v>17</v>
      </c>
      <c r="P25" s="116">
        <f t="shared" si="1"/>
        <v>0.01623686723973257</v>
      </c>
      <c r="Q25" s="121">
        <f t="shared" si="2"/>
        <v>1.3964176767386453E-05</v>
      </c>
      <c r="R25" s="144">
        <f t="shared" si="3"/>
        <v>0.0238731783796123</v>
      </c>
      <c r="S25" s="123">
        <f t="shared" si="4"/>
        <v>0.00012934918645448045</v>
      </c>
      <c r="T25" s="123">
        <f t="shared" si="5"/>
        <v>5.831324782505125E-05</v>
      </c>
      <c r="U25" s="124">
        <f t="shared" si="6"/>
        <v>-0.00017369825751214525</v>
      </c>
      <c r="V25" s="147">
        <f>1/(SQRT(2*PI())*'Tvorba normal a lognormal'!$H$10*N25)*EXP(-0.5*((LN(N25)-'Tvorba normal a lognormal'!$H$9)/'Tvorba normal a lognormal'!$H$10)^2)*$E$15</f>
        <v>0.021289048507578557</v>
      </c>
      <c r="W25" s="123">
        <f t="shared" si="7"/>
        <v>7.724737366856873E-05</v>
      </c>
      <c r="X25" s="123">
        <f t="shared" si="8"/>
        <v>2.5524535563173892E-05</v>
      </c>
      <c r="Y25" s="124">
        <f t="shared" si="9"/>
        <v>-8.880773246435617E-05</v>
      </c>
      <c r="AL25" s="92">
        <v>23</v>
      </c>
      <c r="AM25" s="133">
        <f t="shared" si="10"/>
        <v>329.68899999999996</v>
      </c>
      <c r="AN25" s="134">
        <f>1/(SQRT(2*PI())*'Tvorba normal a lognormal'!$H$10*AM25)*EXP(-0.5*((LN(AM25)-'Tvorba normal a lognormal'!$H$9)/'Tvorba normal a lognormal'!$H$10)^2)*$E$15</f>
        <v>0.028615173197777545</v>
      </c>
    </row>
    <row r="26" spans="1:40" ht="15.75" customHeight="1" thickBot="1">
      <c r="A26" s="57">
        <v>25</v>
      </c>
      <c r="B26" s="9">
        <v>325</v>
      </c>
      <c r="G26" s="93" t="s">
        <v>17</v>
      </c>
      <c r="H26" s="94" t="s">
        <v>21</v>
      </c>
      <c r="I26" s="95" t="s">
        <v>21</v>
      </c>
      <c r="K26" s="96">
        <f>DCOUNT($A$1:$B$1048,$B$1,H26:I27)</f>
        <v>59</v>
      </c>
      <c r="M26" s="92">
        <v>25</v>
      </c>
      <c r="N26" s="104">
        <f t="shared" si="0"/>
        <v>422.5</v>
      </c>
      <c r="O26" s="105">
        <f>+K50</f>
        <v>7</v>
      </c>
      <c r="P26" s="116">
        <f t="shared" si="1"/>
        <v>0.0066857688634192934</v>
      </c>
      <c r="Q26" s="121">
        <f t="shared" si="2"/>
        <v>3.380528370958467E-05</v>
      </c>
      <c r="R26" s="144">
        <f t="shared" si="3"/>
        <v>0.019437542262793418</v>
      </c>
      <c r="S26" s="123">
        <f t="shared" si="4"/>
        <v>4.8129492648044707E-05</v>
      </c>
      <c r="T26" s="123">
        <f t="shared" si="5"/>
        <v>0.00016260772482898554</v>
      </c>
      <c r="U26" s="124">
        <f t="shared" si="6"/>
        <v>-0.00017693193376744557</v>
      </c>
      <c r="V26" s="147">
        <f>1/(SQRT(2*PI())*'Tvorba normal a lognormal'!$H$10*N26)*EXP(-0.5*((LN(N26)-'Tvorba normal a lognormal'!$H$9)/'Tvorba normal a lognormal'!$H$10)^2)*$E$15</f>
        <v>0.01728336982334547</v>
      </c>
      <c r="W26" s="123">
        <f t="shared" si="7"/>
        <v>2.2880626866892014E-05</v>
      </c>
      <c r="X26" s="123">
        <f t="shared" si="8"/>
        <v>0.00011230914610582827</v>
      </c>
      <c r="Y26" s="124">
        <f t="shared" si="9"/>
        <v>-0.00010138448926313561</v>
      </c>
      <c r="AL26" s="92">
        <v>24</v>
      </c>
      <c r="AM26" s="133">
        <f t="shared" si="10"/>
        <v>334.68899999999996</v>
      </c>
      <c r="AN26" s="134">
        <f>1/(SQRT(2*PI())*'Tvorba normal a lognormal'!$H$10*AM26)*EXP(-0.5*((LN(AM26)-'Tvorba normal a lognormal'!$H$9)/'Tvorba normal a lognormal'!$H$10)^2)*$E$15</f>
        <v>0.034924587513404076</v>
      </c>
    </row>
    <row r="27" spans="1:40" ht="15.75" customHeight="1" thickBot="1">
      <c r="A27" s="57">
        <v>26</v>
      </c>
      <c r="B27" s="9">
        <v>325</v>
      </c>
      <c r="G27" s="97">
        <v>13</v>
      </c>
      <c r="H27" s="98" t="str">
        <f>CONCATENATE("&gt;",FIXED($E$13+(G27-1)*$E$15,0))</f>
        <v>&gt;360</v>
      </c>
      <c r="I27" s="34" t="str">
        <f>CONCATENATE("&lt;=",FIXED($E$13+G27*$E$15,0))</f>
        <v>&lt;=365</v>
      </c>
      <c r="K27" s="99"/>
      <c r="M27" s="92">
        <v>26</v>
      </c>
      <c r="N27" s="104">
        <f t="shared" si="0"/>
        <v>427.5</v>
      </c>
      <c r="O27" s="105">
        <f>+K52</f>
        <v>11</v>
      </c>
      <c r="P27" s="116">
        <f t="shared" si="1"/>
        <v>0.010506208213944603</v>
      </c>
      <c r="Q27" s="121">
        <f t="shared" si="2"/>
        <v>3.975205686142001E-06</v>
      </c>
      <c r="R27" s="144">
        <f t="shared" si="3"/>
        <v>0.015492484757932449</v>
      </c>
      <c r="S27" s="123">
        <f t="shared" si="4"/>
        <v>8.95496502645798E-06</v>
      </c>
      <c r="T27" s="123">
        <f t="shared" si="5"/>
        <v>2.4862953773123373E-05</v>
      </c>
      <c r="U27" s="124">
        <f t="shared" si="6"/>
        <v>-2.9842713113439352E-05</v>
      </c>
      <c r="V27" s="147">
        <f>1/(SQRT(2*PI())*'Tvorba normal a lognormal'!$H$10*N27)*EXP(-0.5*((LN(N27)-'Tvorba normal a lognormal'!$H$9)/'Tvorba normal a lognormal'!$H$10)^2)*$E$15</f>
        <v>0.013811445226950044</v>
      </c>
      <c r="W27" s="123">
        <f t="shared" si="7"/>
        <v>1.7198885832900328E-06</v>
      </c>
      <c r="X27" s="123">
        <f t="shared" si="8"/>
        <v>1.0924591712141132E-05</v>
      </c>
      <c r="Y27" s="124">
        <f t="shared" si="9"/>
        <v>-8.669274609289163E-06</v>
      </c>
      <c r="AL27" s="92">
        <v>25</v>
      </c>
      <c r="AM27" s="133">
        <f t="shared" si="10"/>
        <v>339.68899999999996</v>
      </c>
      <c r="AN27" s="134">
        <f>1/(SQRT(2*PI())*'Tvorba normal a lognormal'!$H$10*AM27)*EXP(-0.5*((LN(AM27)-'Tvorba normal a lognormal'!$H$9)/'Tvorba normal a lognormal'!$H$10)^2)*$E$15</f>
        <v>0.04128293205715791</v>
      </c>
    </row>
    <row r="28" spans="1:40" ht="15.75" customHeight="1" thickBot="1">
      <c r="A28" s="57">
        <v>27</v>
      </c>
      <c r="B28" s="9">
        <v>325</v>
      </c>
      <c r="G28" s="93" t="s">
        <v>17</v>
      </c>
      <c r="H28" s="94" t="s">
        <v>21</v>
      </c>
      <c r="I28" s="95" t="s">
        <v>21</v>
      </c>
      <c r="K28" s="96">
        <f>DCOUNT($A$1:$B$1048,$B$1,H28:I29)</f>
        <v>105</v>
      </c>
      <c r="M28" s="92">
        <v>27</v>
      </c>
      <c r="N28" s="104">
        <f t="shared" si="0"/>
        <v>432.5</v>
      </c>
      <c r="O28" s="105">
        <f>+K54</f>
        <v>14</v>
      </c>
      <c r="P28" s="116">
        <f t="shared" si="1"/>
        <v>0.013371537726838587</v>
      </c>
      <c r="Q28" s="121">
        <f t="shared" si="2"/>
        <v>7.59578009302958E-07</v>
      </c>
      <c r="R28" s="144">
        <f t="shared" si="3"/>
        <v>0.012087860065509349</v>
      </c>
      <c r="S28" s="123">
        <f t="shared" si="4"/>
        <v>1.6985932560196474E-07</v>
      </c>
      <c r="T28" s="123">
        <f t="shared" si="5"/>
        <v>1.6478283381957027E-06</v>
      </c>
      <c r="U28" s="124">
        <f t="shared" si="6"/>
        <v>-1.0581096544947095E-06</v>
      </c>
      <c r="V28" s="147">
        <f>1/(SQRT(2*PI())*'Tvorba normal a lognormal'!$H$10*N28)*EXP(-0.5*((LN(N28)-'Tvorba normal a lognormal'!$H$9)/'Tvorba normal a lognormal'!$H$10)^2)*$E$15</f>
        <v>0.010870250936660057</v>
      </c>
      <c r="W28" s="123">
        <f t="shared" si="7"/>
        <v>2.656082009457448E-06</v>
      </c>
      <c r="X28" s="123">
        <f t="shared" si="8"/>
        <v>6.256435606721616E-06</v>
      </c>
      <c r="Y28" s="124">
        <f t="shared" si="9"/>
        <v>-8.152939606876106E-06</v>
      </c>
      <c r="AL28" s="92">
        <v>26</v>
      </c>
      <c r="AM28" s="133">
        <f t="shared" si="10"/>
        <v>344.68899999999996</v>
      </c>
      <c r="AN28" s="134">
        <f>1/(SQRT(2*PI())*'Tvorba normal a lognormal'!$H$10*AM28)*EXP(-0.5*((LN(AM28)-'Tvorba normal a lognormal'!$H$9)/'Tvorba normal a lognormal'!$H$10)^2)*$E$15</f>
        <v>0.04732636884644718</v>
      </c>
    </row>
    <row r="29" spans="1:40" ht="15.75" customHeight="1" thickBot="1">
      <c r="A29" s="57">
        <v>28</v>
      </c>
      <c r="B29" s="9">
        <v>325</v>
      </c>
      <c r="G29" s="97">
        <v>14</v>
      </c>
      <c r="H29" s="98" t="str">
        <f>CONCATENATE("&gt;",FIXED($E$13+(G29-1)*$E$15,0))</f>
        <v>&gt;365</v>
      </c>
      <c r="I29" s="34" t="str">
        <f>CONCATENATE("&lt;=",FIXED($E$13+G29*$E$15,0))</f>
        <v>&lt;=370</v>
      </c>
      <c r="K29" s="99"/>
      <c r="M29" s="92">
        <v>28</v>
      </c>
      <c r="N29" s="104">
        <f t="shared" si="0"/>
        <v>437.5</v>
      </c>
      <c r="O29" s="105">
        <f>+K56</f>
        <v>11</v>
      </c>
      <c r="P29" s="116">
        <f t="shared" si="1"/>
        <v>0.010506208213944603</v>
      </c>
      <c r="Q29" s="121">
        <f t="shared" si="2"/>
        <v>3.975205686142001E-06</v>
      </c>
      <c r="R29" s="144">
        <f t="shared" si="3"/>
        <v>0.009232650363524364</v>
      </c>
      <c r="S29" s="123">
        <f t="shared" si="4"/>
        <v>1.0675573646977524E-05</v>
      </c>
      <c r="T29" s="123">
        <f t="shared" si="5"/>
        <v>1.6219495983670204E-06</v>
      </c>
      <c r="U29" s="124">
        <f t="shared" si="6"/>
        <v>-8.322317559202542E-06</v>
      </c>
      <c r="V29" s="147">
        <f>1/(SQRT(2*PI())*'Tvorba normal a lognormal'!$H$10*N29)*EXP(-0.5*((LN(N29)-'Tvorba normal a lognormal'!$H$9)/'Tvorba normal a lognormal'!$H$10)^2)*$E$15</f>
        <v>0.00843082761042328</v>
      </c>
      <c r="W29" s="123">
        <f t="shared" si="7"/>
        <v>1.6558163936093578E-05</v>
      </c>
      <c r="X29" s="123">
        <f t="shared" si="8"/>
        <v>4.307204649472531E-06</v>
      </c>
      <c r="Y29" s="124">
        <f t="shared" si="9"/>
        <v>-1.689016289942411E-05</v>
      </c>
      <c r="AL29" s="92">
        <v>27</v>
      </c>
      <c r="AM29" s="133">
        <f t="shared" si="10"/>
        <v>349.68899999999996</v>
      </c>
      <c r="AN29" s="134">
        <f>1/(SQRT(2*PI())*'Tvorba normal a lognormal'!$H$10*AM29)*EXP(-0.5*((LN(AM29)-'Tvorba normal a lognormal'!$H$9)/'Tvorba normal a lognormal'!$H$10)^2)*$E$15</f>
        <v>0.052685075539461244</v>
      </c>
    </row>
    <row r="30" spans="1:40" ht="15.75" customHeight="1" thickBot="1">
      <c r="A30" s="57">
        <v>29</v>
      </c>
      <c r="B30" s="9">
        <v>325</v>
      </c>
      <c r="G30" s="93" t="s">
        <v>17</v>
      </c>
      <c r="H30" s="94" t="s">
        <v>21</v>
      </c>
      <c r="I30" s="95" t="s">
        <v>21</v>
      </c>
      <c r="K30" s="96">
        <f>DCOUNT($A$1:$B$1048,$B$1,H30:I31)</f>
        <v>4</v>
      </c>
      <c r="M30" s="92">
        <v>29</v>
      </c>
      <c r="N30" s="104">
        <f t="shared" si="0"/>
        <v>442.5</v>
      </c>
      <c r="O30" s="105">
        <f>+K58</f>
        <v>0</v>
      </c>
      <c r="P30" s="116">
        <f t="shared" si="1"/>
        <v>0</v>
      </c>
      <c r="Q30" s="121">
        <f t="shared" si="2"/>
        <v>0.0001562500000000002</v>
      </c>
      <c r="R30" s="144">
        <f t="shared" si="3"/>
        <v>0.006903224132663765</v>
      </c>
      <c r="S30" s="123">
        <f t="shared" si="4"/>
        <v>3.132390010919735E-05</v>
      </c>
      <c r="T30" s="123">
        <f t="shared" si="5"/>
        <v>4.765450342579139E-05</v>
      </c>
      <c r="U30" s="124">
        <f t="shared" si="6"/>
        <v>7.727159646501146E-05</v>
      </c>
      <c r="V30" s="147">
        <f>1/(SQRT(2*PI())*'Tvorba normal a lognormal'!$H$10*N30)*EXP(-0.5*((LN(N30)-'Tvorba normal a lognormal'!$H$9)/'Tvorba normal a lognormal'!$H$10)^2)*$E$15</f>
        <v>0.006447053875140173</v>
      </c>
      <c r="W30" s="123">
        <f t="shared" si="7"/>
        <v>3.6638156790455684E-05</v>
      </c>
      <c r="X30" s="123">
        <f t="shared" si="8"/>
        <v>4.156450366895992E-05</v>
      </c>
      <c r="Y30" s="124">
        <f t="shared" si="9"/>
        <v>7.804733954058458E-05</v>
      </c>
      <c r="AL30" s="92">
        <v>28</v>
      </c>
      <c r="AM30" s="133">
        <f t="shared" si="10"/>
        <v>354.68899999999996</v>
      </c>
      <c r="AN30" s="134">
        <f>1/(SQRT(2*PI())*'Tvorba normal a lognormal'!$H$10*AM30)*EXP(-0.5*((LN(AM30)-'Tvorba normal a lognormal'!$H$9)/'Tvorba normal a lognormal'!$H$10)^2)*$E$15</f>
        <v>0.05702344583341838</v>
      </c>
    </row>
    <row r="31" spans="1:40" ht="15.75" customHeight="1" thickBot="1">
      <c r="A31" s="57">
        <v>30</v>
      </c>
      <c r="B31" s="9">
        <v>325</v>
      </c>
      <c r="G31" s="97">
        <v>15</v>
      </c>
      <c r="H31" s="98" t="str">
        <f>CONCATENATE("&gt;",FIXED($E$13+(G31-1)*$E$15,0))</f>
        <v>&gt;370</v>
      </c>
      <c r="I31" s="34" t="str">
        <f>CONCATENATE("&lt;=",FIXED($E$13+G31*$E$15,0))</f>
        <v>&lt;=375</v>
      </c>
      <c r="K31" s="99"/>
      <c r="M31" s="92">
        <v>30</v>
      </c>
      <c r="N31" s="104">
        <f t="shared" si="0"/>
        <v>447.5</v>
      </c>
      <c r="O31" s="105">
        <f>+K60</f>
        <v>10</v>
      </c>
      <c r="P31" s="116">
        <f t="shared" si="1"/>
        <v>0.009551098376313277</v>
      </c>
      <c r="Q31" s="121">
        <f t="shared" si="2"/>
        <v>8.696020786182238E-06</v>
      </c>
      <c r="R31" s="144">
        <f t="shared" si="3"/>
        <v>0.0050527310090631725</v>
      </c>
      <c r="S31" s="123">
        <f t="shared" si="4"/>
        <v>5.5461815423369347E-05</v>
      </c>
      <c r="T31" s="123">
        <f t="shared" si="5"/>
        <v>2.0235308970740633E-05</v>
      </c>
      <c r="U31" s="124">
        <f t="shared" si="6"/>
        <v>-6.700110360792774E-05</v>
      </c>
      <c r="V31" s="147">
        <f>1/(SQRT(2*PI())*'Tvorba normal a lognormal'!$H$10*N31)*EXP(-0.5*((LN(N31)-'Tvorba normal a lognormal'!$H$9)/'Tvorba normal a lognormal'!$H$10)^2)*$E$15</f>
        <v>0.0048633264718106195</v>
      </c>
      <c r="W31" s="123">
        <f t="shared" si="7"/>
        <v>5.831878257614856E-05</v>
      </c>
      <c r="X31" s="123">
        <f t="shared" si="8"/>
        <v>2.1975205428644468E-05</v>
      </c>
      <c r="Y31" s="124">
        <f t="shared" si="9"/>
        <v>-7.159796721861079E-05</v>
      </c>
      <c r="AL31" s="92">
        <v>29</v>
      </c>
      <c r="AM31" s="133">
        <f t="shared" si="10"/>
        <v>359.68899999999996</v>
      </c>
      <c r="AN31" s="134">
        <f>1/(SQRT(2*PI())*'Tvorba normal a lognormal'!$H$10*AM31)*EXP(-0.5*((LN(AM31)-'Tvorba normal a lognormal'!$H$9)/'Tvorba normal a lognormal'!$H$10)^2)*$E$15</f>
        <v>0.060076342369107555</v>
      </c>
    </row>
    <row r="32" spans="1:40" ht="15.75" customHeight="1" thickBot="1">
      <c r="A32" s="57">
        <v>31</v>
      </c>
      <c r="B32" s="9">
        <v>325</v>
      </c>
      <c r="G32" s="93" t="s">
        <v>17</v>
      </c>
      <c r="H32" s="94" t="s">
        <v>21</v>
      </c>
      <c r="I32" s="95" t="s">
        <v>21</v>
      </c>
      <c r="K32" s="96">
        <f>DCOUNT($A$1:$B$1048,$B$1,H32:I33)</f>
        <v>42</v>
      </c>
      <c r="M32" s="92">
        <v>31</v>
      </c>
      <c r="N32" s="104">
        <f t="shared" si="0"/>
        <v>452.5</v>
      </c>
      <c r="O32" s="105">
        <f>+K62</f>
        <v>5</v>
      </c>
      <c r="P32" s="116">
        <f t="shared" si="1"/>
        <v>0.004775549188156638</v>
      </c>
      <c r="Q32" s="121">
        <f t="shared" si="2"/>
        <v>5.9667140344587687E-05</v>
      </c>
      <c r="R32" s="144">
        <f t="shared" si="3"/>
        <v>0.003620337026251211</v>
      </c>
      <c r="S32" s="123">
        <f t="shared" si="4"/>
        <v>7.884841452736533E-05</v>
      </c>
      <c r="T32" s="123">
        <f t="shared" si="5"/>
        <v>1.3345151390142116E-06</v>
      </c>
      <c r="U32" s="124">
        <f t="shared" si="6"/>
        <v>-2.051578932179185E-05</v>
      </c>
      <c r="V32" s="147">
        <f>1/(SQRT(2*PI())*'Tvorba normal a lognormal'!$H$10*N32)*EXP(-0.5*((LN(N32)-'Tvorba normal a lognormal'!$H$9)/'Tvorba normal a lognormal'!$H$10)^2)*$E$15</f>
        <v>0.0036207454130813286</v>
      </c>
      <c r="W32" s="123">
        <f t="shared" si="7"/>
        <v>7.884116201931642E-05</v>
      </c>
      <c r="X32" s="123">
        <f t="shared" si="8"/>
        <v>1.3335717589281866E-06</v>
      </c>
      <c r="Y32" s="124">
        <f t="shared" si="9"/>
        <v>-2.0507593433656902E-05</v>
      </c>
      <c r="AL32" s="92">
        <v>30</v>
      </c>
      <c r="AM32" s="133">
        <f t="shared" si="10"/>
        <v>364.68899999999996</v>
      </c>
      <c r="AN32" s="134">
        <f>1/(SQRT(2*PI())*'Tvorba normal a lognormal'!$H$10*AM32)*EXP(-0.5*((LN(AM32)-'Tvorba normal a lognormal'!$H$9)/'Tvorba normal a lognormal'!$H$10)^2)*$E$15</f>
        <v>0.06167585884687737</v>
      </c>
    </row>
    <row r="33" spans="1:40" ht="15.75" customHeight="1" thickBot="1">
      <c r="A33" s="57">
        <v>32</v>
      </c>
      <c r="B33" s="9">
        <v>325</v>
      </c>
      <c r="G33" s="97">
        <v>16</v>
      </c>
      <c r="H33" s="98" t="str">
        <f>CONCATENATE("&gt;",FIXED($E$13+(G33-1)*$E$15,0))</f>
        <v>&gt;375</v>
      </c>
      <c r="I33" s="34" t="str">
        <f>CONCATENATE("&lt;=",FIXED($E$13+G33*$E$15,0))</f>
        <v>&lt;=380</v>
      </c>
      <c r="K33" s="99"/>
      <c r="M33" s="92">
        <v>32</v>
      </c>
      <c r="N33" s="104">
        <f t="shared" si="0"/>
        <v>457.5</v>
      </c>
      <c r="O33" s="105">
        <f>+K64</f>
        <v>13</v>
      </c>
      <c r="P33" s="116">
        <f t="shared" si="1"/>
        <v>0.012416427889207259</v>
      </c>
      <c r="Q33" s="121">
        <f t="shared" si="2"/>
        <v>6.984297702355472E-09</v>
      </c>
      <c r="R33" s="144">
        <f t="shared" si="3"/>
        <v>0.002539337608976046</v>
      </c>
      <c r="S33" s="123">
        <f t="shared" si="4"/>
        <v>9.921479526795918E-05</v>
      </c>
      <c r="T33" s="123">
        <f t="shared" si="5"/>
        <v>9.75569124038379E-05</v>
      </c>
      <c r="U33" s="124">
        <f t="shared" si="6"/>
        <v>-0.00019676472337409474</v>
      </c>
      <c r="V33" s="147">
        <f>1/(SQRT(2*PI())*'Tvorba normal a lognormal'!$H$10*N33)*EXP(-0.5*((LN(N33)-'Tvorba normal a lognormal'!$H$9)/'Tvorba normal a lognormal'!$H$10)^2)*$E$15</f>
        <v>0.0026616912881590703</v>
      </c>
      <c r="W33" s="123">
        <f t="shared" si="7"/>
        <v>9.679231830948529E-05</v>
      </c>
      <c r="X33" s="123">
        <f t="shared" si="8"/>
        <v>9.515488615582917E-05</v>
      </c>
      <c r="Y33" s="124">
        <f t="shared" si="9"/>
        <v>-0.0001919402201676121</v>
      </c>
      <c r="AL33" s="92">
        <v>31</v>
      </c>
      <c r="AM33" s="133">
        <f t="shared" si="10"/>
        <v>369.68899999999996</v>
      </c>
      <c r="AN33" s="134">
        <f>1/(SQRT(2*PI())*'Tvorba normal a lognormal'!$H$10*AM33)*EXP(-0.5*((LN(AM33)-'Tvorba normal a lognormal'!$H$9)/'Tvorba normal a lognormal'!$H$10)^2)*$E$15</f>
        <v>0.06176500335160432</v>
      </c>
    </row>
    <row r="34" spans="1:40" ht="15.75" customHeight="1" thickBot="1">
      <c r="A34" s="57">
        <v>33</v>
      </c>
      <c r="B34" s="9">
        <v>325.344</v>
      </c>
      <c r="G34" s="93" t="s">
        <v>17</v>
      </c>
      <c r="H34" s="94" t="s">
        <v>21</v>
      </c>
      <c r="I34" s="95" t="s">
        <v>21</v>
      </c>
      <c r="K34" s="96">
        <f>DCOUNT($A$1:$B$1048,$B$1,H34:I35)</f>
        <v>91</v>
      </c>
      <c r="M34" s="92">
        <v>33</v>
      </c>
      <c r="N34" s="104">
        <f t="shared" si="0"/>
        <v>462.5</v>
      </c>
      <c r="O34" s="105">
        <f>+K66</f>
        <v>3</v>
      </c>
      <c r="P34" s="116">
        <f t="shared" si="1"/>
        <v>0.0028653295128939827</v>
      </c>
      <c r="Q34" s="121">
        <f t="shared" si="2"/>
        <v>9.282687539511185E-05</v>
      </c>
      <c r="R34" s="144">
        <f t="shared" si="3"/>
        <v>0.0017435744931070041</v>
      </c>
      <c r="S34" s="123">
        <f t="shared" si="4"/>
        <v>0.0001157006896853384</v>
      </c>
      <c r="T34" s="123">
        <f t="shared" si="5"/>
        <v>1.2583343244172847E-06</v>
      </c>
      <c r="U34" s="124">
        <f t="shared" si="6"/>
        <v>-2.4132148614643844E-05</v>
      </c>
      <c r="V34" s="147">
        <f>1/(SQRT(2*PI())*'Tvorba normal a lognormal'!$H$10*N34)*EXP(-0.5*((LN(N34)-'Tvorba normal a lognormal'!$H$9)/'Tvorba normal a lognormal'!$H$10)^2)*$E$15</f>
        <v>0.001932889006430452</v>
      </c>
      <c r="W34" s="123">
        <f t="shared" si="7"/>
        <v>0.00011166383475041856</v>
      </c>
      <c r="X34" s="123">
        <f t="shared" si="8"/>
        <v>8.694452980939657E-07</v>
      </c>
      <c r="Y34" s="124">
        <f t="shared" si="9"/>
        <v>-1.970640465340068E-05</v>
      </c>
      <c r="AL34" s="92">
        <v>32</v>
      </c>
      <c r="AM34" s="133">
        <f t="shared" si="10"/>
        <v>374.68899999999996</v>
      </c>
      <c r="AN34" s="134">
        <f>1/(SQRT(2*PI())*'Tvorba normal a lognormal'!$H$10*AM34)*EXP(-0.5*((LN(AM34)-'Tvorba normal a lognormal'!$H$9)/'Tvorba normal a lognormal'!$H$10)^2)*$E$15</f>
        <v>0.06039721086895335</v>
      </c>
    </row>
    <row r="35" spans="1:40" ht="15.75" customHeight="1" thickBot="1">
      <c r="A35" s="57">
        <v>34</v>
      </c>
      <c r="B35" s="9">
        <v>327</v>
      </c>
      <c r="G35" s="97">
        <v>17</v>
      </c>
      <c r="H35" s="98" t="str">
        <f>CONCATENATE("&gt;",FIXED($E$13+(G35-1)*$E$15,0))</f>
        <v>&gt;380</v>
      </c>
      <c r="I35" s="34" t="str">
        <f>CONCATENATE("&lt;=",FIXED($E$13+G35*$E$15,0))</f>
        <v>&lt;=385</v>
      </c>
      <c r="K35" s="99"/>
      <c r="M35" s="92">
        <v>34</v>
      </c>
      <c r="N35" s="104">
        <f t="shared" si="0"/>
        <v>467.5</v>
      </c>
      <c r="O35" s="105">
        <f>+K68</f>
        <v>1</v>
      </c>
      <c r="P35" s="116">
        <f t="shared" si="1"/>
        <v>0.0009551098376313276</v>
      </c>
      <c r="Q35" s="121">
        <f t="shared" si="2"/>
        <v>0.00013328448886115713</v>
      </c>
      <c r="R35" s="144">
        <f t="shared" si="3"/>
        <v>0.0011719502839810422</v>
      </c>
      <c r="S35" s="123">
        <f t="shared" si="4"/>
        <v>0.0001283247103685974</v>
      </c>
      <c r="T35" s="123">
        <f t="shared" si="5"/>
        <v>4.701977917314346E-08</v>
      </c>
      <c r="U35" s="124">
        <f t="shared" si="6"/>
        <v>4.912758713386621E-06</v>
      </c>
      <c r="V35" s="147">
        <f>1/(SQRT(2*PI())*'Tvorba normal a lognormal'!$H$10*N35)*EXP(-0.5*((LN(N35)-'Tvorba normal a lognormal'!$H$9)/'Tvorba normal a lognormal'!$H$10)^2)*$E$15</f>
        <v>0.0013871781106279373</v>
      </c>
      <c r="W35" s="123">
        <f t="shared" si="7"/>
        <v>0.00012349481034490704</v>
      </c>
      <c r="X35" s="123">
        <f t="shared" si="8"/>
        <v>1.866829925302729E-07</v>
      </c>
      <c r="Y35" s="124">
        <f t="shared" si="9"/>
        <v>9.602995523719825E-06</v>
      </c>
      <c r="AL35" s="92">
        <v>33</v>
      </c>
      <c r="AM35" s="133">
        <f t="shared" si="10"/>
        <v>379.68899999999996</v>
      </c>
      <c r="AN35" s="134">
        <f>1/(SQRT(2*PI())*'Tvorba normal a lognormal'!$H$10*AM35)*EXP(-0.5*((LN(AM35)-'Tvorba normal a lognormal'!$H$9)/'Tvorba normal a lognormal'!$H$10)^2)*$E$15</f>
        <v>0.057723034860052036</v>
      </c>
    </row>
    <row r="36" spans="1:40" ht="15.75" customHeight="1" thickBot="1">
      <c r="A36" s="57">
        <v>35</v>
      </c>
      <c r="B36" s="9">
        <v>327</v>
      </c>
      <c r="G36" s="93" t="s">
        <v>17</v>
      </c>
      <c r="H36" s="94" t="s">
        <v>21</v>
      </c>
      <c r="I36" s="95" t="s">
        <v>21</v>
      </c>
      <c r="K36" s="96">
        <f>DCOUNT($A$1:$B$1048,$B$1,H36:I37)</f>
        <v>29</v>
      </c>
      <c r="M36" s="92">
        <v>35</v>
      </c>
      <c r="N36" s="104">
        <f t="shared" si="0"/>
        <v>472.5</v>
      </c>
      <c r="O36" s="105">
        <f>+K70</f>
        <v>5</v>
      </c>
      <c r="P36" s="116">
        <f t="shared" si="1"/>
        <v>0.004775549188156638</v>
      </c>
      <c r="Q36" s="121">
        <f t="shared" si="2"/>
        <v>5.9667140344587687E-05</v>
      </c>
      <c r="R36" s="144">
        <f t="shared" si="3"/>
        <v>0.000771128029534493</v>
      </c>
      <c r="S36" s="123">
        <f t="shared" si="4"/>
        <v>0.00013756643769957162</v>
      </c>
      <c r="T36" s="123">
        <f t="shared" si="5"/>
        <v>1.6035388815620723E-05</v>
      </c>
      <c r="U36" s="124">
        <f t="shared" si="6"/>
        <v>-9.393468617060464E-05</v>
      </c>
      <c r="V36" s="147">
        <f>1/(SQRT(2*PI())*'Tvorba normal a lognormal'!$H$10*N36)*EXP(-0.5*((LN(N36)-'Tvorba normal a lognormal'!$H$9)/'Tvorba normal a lognormal'!$H$10)^2)*$E$15</f>
        <v>0.0009842664266089913</v>
      </c>
      <c r="W36" s="123">
        <f t="shared" si="7"/>
        <v>0.000132612119733325</v>
      </c>
      <c r="X36" s="123">
        <f t="shared" si="8"/>
        <v>1.4373824978008353E-05</v>
      </c>
      <c r="Y36" s="124">
        <f t="shared" si="9"/>
        <v>-8.731880436674569E-05</v>
      </c>
      <c r="AL36" s="92">
        <v>34</v>
      </c>
      <c r="AM36" s="133">
        <f t="shared" si="10"/>
        <v>384.68899999999996</v>
      </c>
      <c r="AN36" s="134">
        <f>1/(SQRT(2*PI())*'Tvorba normal a lognormal'!$H$10*AM36)*EXP(-0.5*((LN(AM36)-'Tvorba normal a lognormal'!$H$9)/'Tvorba normal a lognormal'!$H$10)^2)*$E$15</f>
        <v>0.05396725587647686</v>
      </c>
    </row>
    <row r="37" spans="1:40" ht="15.75" customHeight="1" thickBot="1">
      <c r="A37" s="57">
        <v>36</v>
      </c>
      <c r="B37" s="9">
        <v>329</v>
      </c>
      <c r="G37" s="97">
        <v>18</v>
      </c>
      <c r="H37" s="98" t="str">
        <f>CONCATENATE("&gt;",FIXED($E$13+(G37-1)*$E$15,0))</f>
        <v>&gt;385</v>
      </c>
      <c r="I37" s="34" t="str">
        <f>CONCATENATE("&lt;=",FIXED($E$13+G37*$E$15,0))</f>
        <v>&lt;=390</v>
      </c>
      <c r="K37" s="99"/>
      <c r="M37" s="92">
        <v>36</v>
      </c>
      <c r="N37" s="104">
        <f t="shared" si="0"/>
        <v>477.5</v>
      </c>
      <c r="O37" s="105">
        <f>+K72</f>
        <v>0</v>
      </c>
      <c r="P37" s="116">
        <f t="shared" si="1"/>
        <v>0</v>
      </c>
      <c r="Q37" s="121">
        <f t="shared" si="2"/>
        <v>0.0001562500000000002</v>
      </c>
      <c r="R37" s="144">
        <f t="shared" si="3"/>
        <v>0.0004966979981672146</v>
      </c>
      <c r="S37" s="123">
        <f t="shared" si="4"/>
        <v>0.00014407925894720314</v>
      </c>
      <c r="T37" s="123">
        <f t="shared" si="5"/>
        <v>2.4670890138331836E-07</v>
      </c>
      <c r="U37" s="124">
        <f t="shared" si="6"/>
        <v>1.1924032151413737E-05</v>
      </c>
      <c r="V37" s="147">
        <f>1/(SQRT(2*PI())*'Tvorba normal a lognormal'!$H$10*N37)*EXP(-0.5*((LN(N37)-'Tvorba normal a lognormal'!$H$9)/'Tvorba normal a lognormal'!$H$10)^2)*$E$15</f>
        <v>0.0006907488697629584</v>
      </c>
      <c r="W37" s="123">
        <f t="shared" si="7"/>
        <v>0.00013945841225700506</v>
      </c>
      <c r="X37" s="123">
        <f t="shared" si="8"/>
        <v>4.771340010788045E-07</v>
      </c>
      <c r="Y37" s="124">
        <f t="shared" si="9"/>
        <v>1.6314453741916364E-05</v>
      </c>
      <c r="AL37" s="92">
        <v>35</v>
      </c>
      <c r="AM37" s="133">
        <f t="shared" si="10"/>
        <v>389.68899999999996</v>
      </c>
      <c r="AN37" s="134">
        <f>1/(SQRT(2*PI())*'Tvorba normal a lognormal'!$H$10*AM37)*EXP(-0.5*((LN(AM37)-'Tvorba normal a lognormal'!$H$9)/'Tvorba normal a lognormal'!$H$10)^2)*$E$15</f>
        <v>0.049400683529801516</v>
      </c>
    </row>
    <row r="38" spans="1:40" ht="15.75" customHeight="1" thickBot="1">
      <c r="A38" s="57">
        <v>37</v>
      </c>
      <c r="B38" s="9">
        <v>329</v>
      </c>
      <c r="G38" s="93" t="s">
        <v>17</v>
      </c>
      <c r="H38" s="94" t="s">
        <v>21</v>
      </c>
      <c r="I38" s="95" t="s">
        <v>21</v>
      </c>
      <c r="K38" s="96">
        <f>DCOUNT($A$1:$B$1048,$B$1,H38:I39)</f>
        <v>52</v>
      </c>
      <c r="M38" s="92">
        <v>37</v>
      </c>
      <c r="N38" s="104">
        <f t="shared" si="0"/>
        <v>482.5</v>
      </c>
      <c r="O38" s="105">
        <f>+K74</f>
        <v>1</v>
      </c>
      <c r="P38" s="116">
        <f t="shared" si="1"/>
        <v>0.0009551098376313276</v>
      </c>
      <c r="Q38" s="121">
        <f t="shared" si="2"/>
        <v>0.00013328448886115713</v>
      </c>
      <c r="R38" s="144">
        <f t="shared" si="3"/>
        <v>0.00031318932385212227</v>
      </c>
      <c r="S38" s="123">
        <f t="shared" si="4"/>
        <v>0.00014851835445627208</v>
      </c>
      <c r="T38" s="123">
        <f t="shared" si="5"/>
        <v>4.120619460105589E-07</v>
      </c>
      <c r="U38" s="124">
        <f t="shared" si="6"/>
        <v>-1.564592754112551E-05</v>
      </c>
      <c r="V38" s="147">
        <f>1/(SQRT(2*PI())*'Tvorba normal a lognormal'!$H$10*N38)*EXP(-0.5*((LN(N38)-'Tvorba normal a lognormal'!$H$9)/'Tvorba normal a lognormal'!$H$10)^2)*$E$15</f>
        <v>0.0004796449940498481</v>
      </c>
      <c r="W38" s="123">
        <f t="shared" si="7"/>
        <v>0.00014448893446907104</v>
      </c>
      <c r="X38" s="123">
        <f t="shared" si="8"/>
        <v>2.2606681748196072E-07</v>
      </c>
      <c r="Y38" s="124">
        <f t="shared" si="9"/>
        <v>-1.1430512425395892E-05</v>
      </c>
      <c r="AL38" s="92">
        <v>36</v>
      </c>
      <c r="AM38" s="133">
        <f t="shared" si="10"/>
        <v>394.68899999999996</v>
      </c>
      <c r="AN38" s="134">
        <f>1/(SQRT(2*PI())*'Tvorba normal a lognormal'!$H$10*AM38)*EXP(-0.5*((LN(AM38)-'Tvorba normal a lognormal'!$H$9)/'Tvorba normal a lognormal'!$H$10)^2)*$E$15</f>
        <v>0.044311058383525614</v>
      </c>
    </row>
    <row r="39" spans="1:40" ht="15.75" customHeight="1" thickBot="1">
      <c r="A39" s="57">
        <v>38</v>
      </c>
      <c r="B39" s="9">
        <v>329</v>
      </c>
      <c r="G39" s="97">
        <v>19</v>
      </c>
      <c r="H39" s="98" t="str">
        <f>CONCATENATE("&gt;",FIXED($E$13+(G39-1)*$E$15,0))</f>
        <v>&gt;390</v>
      </c>
      <c r="I39" s="34" t="str">
        <f>CONCATENATE("&lt;=",FIXED($E$13+G39*$E$15,0))</f>
        <v>&lt;=395</v>
      </c>
      <c r="K39" s="99"/>
      <c r="M39" s="92">
        <v>38</v>
      </c>
      <c r="N39" s="104">
        <f t="shared" si="0"/>
        <v>487.5</v>
      </c>
      <c r="O39" s="105">
        <f>+K76</f>
        <v>1</v>
      </c>
      <c r="P39" s="116">
        <f t="shared" si="1"/>
        <v>0.0009551098376313276</v>
      </c>
      <c r="Q39" s="121">
        <f t="shared" si="2"/>
        <v>0.00013328448886115713</v>
      </c>
      <c r="R39" s="144">
        <f t="shared" si="3"/>
        <v>0.0001933170272252476</v>
      </c>
      <c r="S39" s="123">
        <f t="shared" si="4"/>
        <v>0.00015145444579238419</v>
      </c>
      <c r="T39" s="123">
        <f t="shared" si="5"/>
        <v>5.803282859863938E-07</v>
      </c>
      <c r="U39" s="124">
        <f t="shared" si="6"/>
        <v>-1.875028521721347E-05</v>
      </c>
      <c r="V39" s="147">
        <f>1/(SQRT(2*PI())*'Tvorba normal a lognormal'!$H$10*N39)*EXP(-0.5*((LN(N39)-'Tvorba normal a lognormal'!$H$9)/'Tvorba normal a lognormal'!$H$10)^2)*$E$15</f>
        <v>0.0003296632758519286</v>
      </c>
      <c r="W39" s="123">
        <f t="shared" si="7"/>
        <v>0.0001481170959791474</v>
      </c>
      <c r="X39" s="123">
        <f t="shared" si="8"/>
        <v>3.911834016416716E-07</v>
      </c>
      <c r="Y39" s="124">
        <f t="shared" si="9"/>
        <v>-1.522379051963194E-05</v>
      </c>
      <c r="AL39" s="92">
        <v>37</v>
      </c>
      <c r="AM39" s="133">
        <f t="shared" si="10"/>
        <v>399.68899999999996</v>
      </c>
      <c r="AN39" s="134">
        <f>1/(SQRT(2*PI())*'Tvorba normal a lognormal'!$H$10*AM39)*EXP(-0.5*((LN(AM39)-'Tvorba normal a lognormal'!$H$9)/'Tvorba normal a lognormal'!$H$10)^2)*$E$15</f>
        <v>0.03897682788217697</v>
      </c>
    </row>
    <row r="40" spans="1:40" ht="15.75" customHeight="1" thickBot="1">
      <c r="A40" s="57">
        <v>39</v>
      </c>
      <c r="B40" s="9">
        <v>329</v>
      </c>
      <c r="G40" s="93" t="s">
        <v>17</v>
      </c>
      <c r="H40" s="94" t="s">
        <v>21</v>
      </c>
      <c r="I40" s="95" t="s">
        <v>21</v>
      </c>
      <c r="K40" s="96">
        <f>DCOUNT($A$1:$B$1048,$B$1,H40:I41)</f>
        <v>16</v>
      </c>
      <c r="M40" s="92">
        <v>39</v>
      </c>
      <c r="N40" s="104">
        <f t="shared" si="0"/>
        <v>492.5</v>
      </c>
      <c r="O40" s="105">
        <f>+K78</f>
        <v>1</v>
      </c>
      <c r="P40" s="116">
        <f t="shared" si="1"/>
        <v>0.0009551098376313276</v>
      </c>
      <c r="Q40" s="121">
        <f t="shared" si="2"/>
        <v>0.00013328448886115713</v>
      </c>
      <c r="R40" s="144">
        <f t="shared" si="3"/>
        <v>0.00011681050089977304</v>
      </c>
      <c r="S40" s="123">
        <f t="shared" si="4"/>
        <v>0.00015334338217062632</v>
      </c>
      <c r="T40" s="123">
        <f t="shared" si="5"/>
        <v>7.027457779645643E-07</v>
      </c>
      <c r="U40" s="124">
        <f t="shared" si="6"/>
        <v>-2.0761639087433754E-05</v>
      </c>
      <c r="V40" s="147">
        <f>1/(SQRT(2*PI())*'Tvorba normal a lognormal'!$H$10*N40)*EXP(-0.5*((LN(N40)-'Tvorba normal a lognormal'!$H$9)/'Tvorba normal a lognormal'!$H$10)^2)*$E$15</f>
        <v>0.00022434928573527882</v>
      </c>
      <c r="W40" s="123">
        <f t="shared" si="7"/>
        <v>0.00015069160045862813</v>
      </c>
      <c r="X40" s="123">
        <f t="shared" si="8"/>
        <v>5.340109842074177E-07</v>
      </c>
      <c r="Y40" s="124">
        <f t="shared" si="9"/>
        <v>-1.7941122581678433E-05</v>
      </c>
      <c r="AL40" s="92">
        <v>38</v>
      </c>
      <c r="AM40" s="133">
        <f t="shared" si="10"/>
        <v>404.68899999999996</v>
      </c>
      <c r="AN40" s="134">
        <f>1/(SQRT(2*PI())*'Tvorba normal a lognormal'!$H$10*AM40)*EXP(-0.5*((LN(AM40)-'Tvorba normal a lognormal'!$H$9)/'Tvorba normal a lognormal'!$H$10)^2)*$E$15</f>
        <v>0.03364644705726239</v>
      </c>
    </row>
    <row r="41" spans="1:40" ht="15.75" customHeight="1" thickBot="1">
      <c r="A41" s="57">
        <v>40</v>
      </c>
      <c r="B41" s="9">
        <v>329</v>
      </c>
      <c r="G41" s="97">
        <v>20</v>
      </c>
      <c r="H41" s="98" t="str">
        <f>CONCATENATE("&gt;",FIXED($E$13+(G41-1)*$E$15,0))</f>
        <v>&gt;395</v>
      </c>
      <c r="I41" s="34" t="str">
        <f>CONCATENATE("&lt;=",FIXED($E$13+G41*$E$15,0))</f>
        <v>&lt;=400</v>
      </c>
      <c r="K41" s="99"/>
      <c r="M41" s="92">
        <v>40</v>
      </c>
      <c r="N41" s="104">
        <f t="shared" si="0"/>
        <v>497.5</v>
      </c>
      <c r="O41" s="105">
        <f>+K80</f>
        <v>0</v>
      </c>
      <c r="P41" s="116">
        <f t="shared" si="1"/>
        <v>0</v>
      </c>
      <c r="Q41" s="121">
        <f t="shared" si="2"/>
        <v>0.0001562500000000002</v>
      </c>
      <c r="R41" s="144">
        <f t="shared" si="3"/>
        <v>6.909430993660305E-05</v>
      </c>
      <c r="S41" s="123">
        <f t="shared" si="4"/>
        <v>0.00015452741627525074</v>
      </c>
      <c r="T41" s="123">
        <f t="shared" si="5"/>
        <v>4.774023665615363E-09</v>
      </c>
      <c r="U41" s="124">
        <f t="shared" si="6"/>
        <v>1.7178097010838465E-06</v>
      </c>
      <c r="V41" s="147">
        <f>1/(SQRT(2*PI())*'Tvorba normal a lognormal'!$H$10*N41)*EXP(-0.5*((LN(N41)-'Tvorba normal a lognormal'!$H$9)/'Tvorba normal a lognormal'!$H$10)^2)*$E$15</f>
        <v>0.00015122686994541068</v>
      </c>
      <c r="W41" s="123">
        <f t="shared" si="7"/>
        <v>0.00015249219781755843</v>
      </c>
      <c r="X41" s="123">
        <f t="shared" si="8"/>
        <v>2.2869566193486154E-08</v>
      </c>
      <c r="Y41" s="124">
        <f t="shared" si="9"/>
        <v>3.7349326162482973E-06</v>
      </c>
      <c r="AL41" s="92">
        <v>39</v>
      </c>
      <c r="AM41" s="133">
        <f t="shared" si="10"/>
        <v>409.68899999999996</v>
      </c>
      <c r="AN41" s="134">
        <f>1/(SQRT(2*PI())*'Tvorba normal a lognormal'!$H$10*AM41)*EXP(-0.5*((LN(AM41)-'Tvorba normal a lognormal'!$H$9)/'Tvorba normal a lognormal'!$H$10)^2)*$E$15</f>
        <v>0.028524549174798394</v>
      </c>
    </row>
    <row r="42" spans="1:40" ht="15.75" customHeight="1" thickBot="1">
      <c r="A42" s="57">
        <v>41</v>
      </c>
      <c r="B42" s="9">
        <v>329</v>
      </c>
      <c r="G42" s="93" t="s">
        <v>17</v>
      </c>
      <c r="H42" s="94" t="s">
        <v>21</v>
      </c>
      <c r="I42" s="95" t="s">
        <v>21</v>
      </c>
      <c r="K42" s="96">
        <f>DCOUNT($A$1:$B$1048,$B$1,H42:I43)</f>
        <v>26</v>
      </c>
      <c r="M42" s="92">
        <v>41</v>
      </c>
      <c r="N42" s="104">
        <f t="shared" si="0"/>
        <v>502.5</v>
      </c>
      <c r="O42" s="105">
        <f>+K82</f>
        <v>1</v>
      </c>
      <c r="P42" s="116">
        <f t="shared" si="1"/>
        <v>0.0009551098376313276</v>
      </c>
      <c r="Q42" s="121">
        <f t="shared" si="2"/>
        <v>0.00013328448886115713</v>
      </c>
      <c r="R42" s="144">
        <f t="shared" si="3"/>
        <v>4.000841078112418E-05</v>
      </c>
      <c r="S42" s="123">
        <f t="shared" si="4"/>
        <v>0.00015525139040340532</v>
      </c>
      <c r="T42" s="123">
        <f t="shared" si="5"/>
        <v>8.374106214232781E-07</v>
      </c>
      <c r="U42" s="124">
        <f t="shared" si="6"/>
        <v>-2.280431216367147E-05</v>
      </c>
      <c r="V42" s="147">
        <f>1/(SQRT(2*PI())*'Tvorba normal a lognormal'!$H$10*N42)*EXP(-0.5*((LN(N42)-'Tvorba normal a lognormal'!$H$9)/'Tvorba normal a lognormal'!$H$10)^2)*$E$15</f>
        <v>0.0001010007217185761</v>
      </c>
      <c r="W42" s="123">
        <f t="shared" si="7"/>
        <v>0.00015373518310282346</v>
      </c>
      <c r="X42" s="123">
        <f t="shared" si="8"/>
        <v>7.295023818852619E-07</v>
      </c>
      <c r="Y42" s="124">
        <f t="shared" si="9"/>
        <v>-2.1180196623551595E-05</v>
      </c>
      <c r="AL42" s="92">
        <v>40</v>
      </c>
      <c r="AM42" s="133">
        <f t="shared" si="10"/>
        <v>414.68899999999996</v>
      </c>
      <c r="AN42" s="134">
        <f>1/(SQRT(2*PI())*'Tvorba normal a lognormal'!$H$10*AM42)*EXP(-0.5*((LN(AM42)-'Tvorba normal a lognormal'!$H$9)/'Tvorba normal a lognormal'!$H$10)^2)*$E$15</f>
        <v>0.0237651138329662</v>
      </c>
    </row>
    <row r="43" spans="1:40" ht="15.75" customHeight="1" thickBot="1">
      <c r="A43" s="57">
        <v>42</v>
      </c>
      <c r="B43" s="9">
        <v>329</v>
      </c>
      <c r="G43" s="97">
        <v>21</v>
      </c>
      <c r="H43" s="98" t="str">
        <f>CONCATENATE("&gt;",FIXED($E$13+(G43-1)*$E$15,0))</f>
        <v>&gt;400</v>
      </c>
      <c r="I43" s="34" t="str">
        <f>CONCATENATE("&lt;=",FIXED($E$13+G43*$E$15,0))</f>
        <v>&lt;=405</v>
      </c>
      <c r="K43" s="99"/>
      <c r="M43" s="92">
        <v>42</v>
      </c>
      <c r="N43" s="104">
        <f t="shared" si="0"/>
        <v>507.5</v>
      </c>
      <c r="O43" s="105">
        <f>+K84</f>
        <v>0</v>
      </c>
      <c r="P43" s="116">
        <f t="shared" si="1"/>
        <v>0</v>
      </c>
      <c r="Q43" s="121">
        <f t="shared" si="2"/>
        <v>0.0001562500000000002</v>
      </c>
      <c r="R43" s="144">
        <f t="shared" si="3"/>
        <v>2.2678218577760813E-05</v>
      </c>
      <c r="S43" s="123">
        <f t="shared" si="4"/>
        <v>0.00015568355883715406</v>
      </c>
      <c r="T43" s="123">
        <f t="shared" si="5"/>
        <v>5.143015978606956E-10</v>
      </c>
      <c r="U43" s="124">
        <f t="shared" si="6"/>
        <v>5.659268612482993E-07</v>
      </c>
      <c r="V43" s="147">
        <f>1/(SQRT(2*PI())*'Tvorba normal a lognormal'!$H$10*N43)*EXP(-0.5*((LN(N43)-'Tvorba normal a lognormal'!$H$9)/'Tvorba normal a lognormal'!$H$10)^2)*$E$15</f>
        <v>6.685701580571737E-05</v>
      </c>
      <c r="W43" s="123">
        <f t="shared" si="7"/>
        <v>0.0001545830444654197</v>
      </c>
      <c r="X43" s="123">
        <f t="shared" si="8"/>
        <v>4.469860562445942E-09</v>
      </c>
      <c r="Y43" s="124">
        <f t="shared" si="9"/>
        <v>1.6624856740180434E-06</v>
      </c>
      <c r="AL43" s="92">
        <v>41</v>
      </c>
      <c r="AM43" s="133">
        <f t="shared" si="10"/>
        <v>419.68899999999996</v>
      </c>
      <c r="AN43" s="134">
        <f>1/(SQRT(2*PI())*'Tvorba normal a lognormal'!$H$10*AM43)*EXP(-0.5*((LN(AM43)-'Tvorba normal a lognormal'!$H$9)/'Tvorba normal a lognormal'!$H$10)^2)*$E$15</f>
        <v>0.019470815263135363</v>
      </c>
    </row>
    <row r="44" spans="1:40" ht="15.75" customHeight="1" thickBot="1">
      <c r="A44" s="57">
        <v>43</v>
      </c>
      <c r="B44" s="9">
        <v>331</v>
      </c>
      <c r="G44" s="93" t="s">
        <v>17</v>
      </c>
      <c r="H44" s="94" t="s">
        <v>21</v>
      </c>
      <c r="I44" s="95" t="s">
        <v>21</v>
      </c>
      <c r="K44" s="96">
        <f>DCOUNT($A$1:$B$1048,$B$1,H44:I45)</f>
        <v>45</v>
      </c>
      <c r="M44" s="92">
        <v>43</v>
      </c>
      <c r="N44" s="104">
        <f t="shared" si="0"/>
        <v>512.5</v>
      </c>
      <c r="O44" s="105">
        <f>+K86</f>
        <v>0</v>
      </c>
      <c r="P44" s="116">
        <f t="shared" si="1"/>
        <v>0</v>
      </c>
      <c r="Q44" s="121">
        <f t="shared" si="2"/>
        <v>0.0001562500000000002</v>
      </c>
      <c r="R44" s="144">
        <f t="shared" si="3"/>
        <v>1.2583898084199779E-05</v>
      </c>
      <c r="S44" s="123">
        <f t="shared" si="4"/>
        <v>0.0001559355609023862</v>
      </c>
      <c r="T44" s="123">
        <f t="shared" si="5"/>
        <v>1.5835449099352686E-10</v>
      </c>
      <c r="U44" s="124">
        <f t="shared" si="6"/>
        <v>3.1428074312300763E-07</v>
      </c>
      <c r="V44" s="147">
        <f>1/(SQRT(2*PI())*'Tvorba normal a lognormal'!$H$10*N44)*EXP(-0.5*((LN(N44)-'Tvorba normal a lognormal'!$H$9)/'Tvorba normal a lognormal'!$H$10)^2)*$E$15</f>
        <v>4.38760131052608E-05</v>
      </c>
      <c r="W44" s="123">
        <f t="shared" si="7"/>
        <v>0.00015515502477689468</v>
      </c>
      <c r="X44" s="123">
        <f t="shared" si="8"/>
        <v>1.925104526013017E-09</v>
      </c>
      <c r="Y44" s="124">
        <f t="shared" si="9"/>
        <v>1.0930501185794945E-06</v>
      </c>
      <c r="AL44" s="92">
        <v>42</v>
      </c>
      <c r="AM44" s="133">
        <f t="shared" si="10"/>
        <v>424.68899999999996</v>
      </c>
      <c r="AN44" s="134">
        <f>1/(SQRT(2*PI())*'Tvorba normal a lognormal'!$H$10*AM44)*EXP(-0.5*((LN(AM44)-'Tvorba normal a lognormal'!$H$9)/'Tvorba normal a lognormal'!$H$10)^2)*$E$15</f>
        <v>0.015697147086814002</v>
      </c>
    </row>
    <row r="45" spans="1:40" ht="15.75" customHeight="1" thickBot="1">
      <c r="A45" s="57">
        <v>44</v>
      </c>
      <c r="B45" s="9">
        <v>331</v>
      </c>
      <c r="G45" s="97">
        <v>22</v>
      </c>
      <c r="H45" s="98" t="str">
        <f>CONCATENATE("&gt;",FIXED($E$13+(G45-1)*$E$15,0))</f>
        <v>&gt;405</v>
      </c>
      <c r="I45" s="34" t="str">
        <f>CONCATENATE("&lt;=",FIXED($E$13+G45*$E$15,0))</f>
        <v>&lt;=410</v>
      </c>
      <c r="K45" s="99"/>
      <c r="M45" s="92">
        <v>44</v>
      </c>
      <c r="N45" s="104">
        <f t="shared" si="0"/>
        <v>517.5</v>
      </c>
      <c r="O45" s="105">
        <f>+K88</f>
        <v>0</v>
      </c>
      <c r="P45" s="116">
        <f t="shared" si="1"/>
        <v>0</v>
      </c>
      <c r="Q45" s="121">
        <f t="shared" si="2"/>
        <v>0.0001562500000000002</v>
      </c>
      <c r="R45" s="144">
        <f t="shared" si="3"/>
        <v>6.835496529870755E-06</v>
      </c>
      <c r="S45" s="123">
        <f t="shared" si="4"/>
        <v>0.00015607915931076623</v>
      </c>
      <c r="T45" s="123">
        <f t="shared" si="5"/>
        <v>4.672401280987514E-11</v>
      </c>
      <c r="U45" s="124">
        <f t="shared" si="6"/>
        <v>1.7079396522114923E-07</v>
      </c>
      <c r="V45" s="147">
        <f>1/(SQRT(2*PI())*'Tvorba normal a lognormal'!$H$10*N45)*EXP(-0.5*((LN(N45)-'Tvorba normal a lognormal'!$H$9)/'Tvorba normal a lognormal'!$H$10)^2)*$E$15</f>
        <v>2.8555566842383355E-05</v>
      </c>
      <c r="W45" s="123">
        <f t="shared" si="7"/>
        <v>0.0001555369262493383</v>
      </c>
      <c r="X45" s="123">
        <f t="shared" si="8"/>
        <v>8.154203976898237E-10</v>
      </c>
      <c r="Y45" s="124">
        <f t="shared" si="9"/>
        <v>7.122583302642047E-07</v>
      </c>
      <c r="AL45" s="92">
        <v>43</v>
      </c>
      <c r="AM45" s="133">
        <f t="shared" si="10"/>
        <v>429.68899999999996</v>
      </c>
      <c r="AN45" s="134">
        <f>1/(SQRT(2*PI())*'Tvorba normal a lognormal'!$H$10*AM45)*EXP(-0.5*((LN(AM45)-'Tvorba normal a lognormal'!$H$9)/'Tvorba normal a lognormal'!$H$10)^2)*$E$15</f>
        <v>0.012459688696207937</v>
      </c>
    </row>
    <row r="46" spans="1:40" ht="15.75" customHeight="1" thickBot="1">
      <c r="A46" s="57">
        <v>45</v>
      </c>
      <c r="B46" s="9">
        <v>331</v>
      </c>
      <c r="G46" s="93" t="s">
        <v>17</v>
      </c>
      <c r="H46" s="94" t="s">
        <v>21</v>
      </c>
      <c r="I46" s="95" t="s">
        <v>21</v>
      </c>
      <c r="K46" s="96">
        <f>DCOUNT($A$1:$B$1048,$B$1,H46:I47)</f>
        <v>11</v>
      </c>
      <c r="M46" s="92">
        <v>45</v>
      </c>
      <c r="N46" s="104">
        <f t="shared" si="0"/>
        <v>522.5</v>
      </c>
      <c r="O46" s="105">
        <f>+K90</f>
        <v>0</v>
      </c>
      <c r="P46" s="116">
        <f t="shared" si="1"/>
        <v>0</v>
      </c>
      <c r="Q46" s="121">
        <f t="shared" si="2"/>
        <v>0.0001562500000000002</v>
      </c>
      <c r="R46" s="144">
        <f t="shared" si="3"/>
        <v>3.6347417655628884E-06</v>
      </c>
      <c r="S46" s="123">
        <f t="shared" si="4"/>
        <v>0.00015615914466720883</v>
      </c>
      <c r="T46" s="123">
        <f t="shared" si="5"/>
        <v>1.3211347702327224E-11</v>
      </c>
      <c r="U46" s="124">
        <f t="shared" si="6"/>
        <v>9.084212144366762E-08</v>
      </c>
      <c r="V46" s="147">
        <f>1/(SQRT(2*PI())*'Tvorba normal a lognormal'!$H$10*N46)*EXP(-0.5*((LN(N46)-'Tvorba normal a lognormal'!$H$9)/'Tvorba normal a lognormal'!$H$10)^2)*$E$15</f>
        <v>1.843567422329156E-05</v>
      </c>
      <c r="W46" s="123">
        <f t="shared" si="7"/>
        <v>0.000155789448018502</v>
      </c>
      <c r="X46" s="123">
        <f t="shared" si="8"/>
        <v>3.3987408406733684E-10</v>
      </c>
      <c r="Y46" s="124">
        <f t="shared" si="9"/>
        <v>4.602121074141546E-07</v>
      </c>
      <c r="AL46" s="92">
        <v>44</v>
      </c>
      <c r="AM46" s="133">
        <f t="shared" si="10"/>
        <v>434.68899999999996</v>
      </c>
      <c r="AN46" s="134">
        <f>1/(SQRT(2*PI())*'Tvorba normal a lognormal'!$H$10*AM46)*EXP(-0.5*((LN(AM46)-'Tvorba normal a lognormal'!$H$9)/'Tvorba normal a lognormal'!$H$10)^2)*$E$15</f>
        <v>0.009742938424566154</v>
      </c>
    </row>
    <row r="47" spans="1:40" ht="15.75" customHeight="1" thickBot="1">
      <c r="A47" s="57">
        <v>46</v>
      </c>
      <c r="B47" s="9">
        <v>331</v>
      </c>
      <c r="G47" s="97">
        <v>23</v>
      </c>
      <c r="H47" s="98" t="str">
        <f>CONCATENATE("&gt;",FIXED($E$13+(G47-1)*$E$15,0))</f>
        <v>&gt;410</v>
      </c>
      <c r="I47" s="34" t="str">
        <f>CONCATENATE("&lt;=",FIXED($E$13+G47*$E$15,0))</f>
        <v>&lt;=415</v>
      </c>
      <c r="K47" s="99"/>
      <c r="M47" s="92">
        <v>46</v>
      </c>
      <c r="N47" s="104">
        <f t="shared" si="0"/>
        <v>527.5</v>
      </c>
      <c r="O47" s="105">
        <f>+K92</f>
        <v>0</v>
      </c>
      <c r="P47" s="116">
        <f t="shared" si="1"/>
        <v>0</v>
      </c>
      <c r="Q47" s="121">
        <f t="shared" si="2"/>
        <v>0.0001562500000000002</v>
      </c>
      <c r="R47" s="144">
        <f t="shared" si="3"/>
        <v>1.8920197906633596E-06</v>
      </c>
      <c r="S47" s="123">
        <f t="shared" si="4"/>
        <v>0.0001562027030849725</v>
      </c>
      <c r="T47" s="123">
        <f t="shared" si="5"/>
        <v>3.5797388882618233E-12</v>
      </c>
      <c r="U47" s="124">
        <f t="shared" si="6"/>
        <v>4.729333528880749E-08</v>
      </c>
      <c r="V47" s="147">
        <f>1/(SQRT(2*PI())*'Tvorba normal a lognormal'!$H$10*N47)*EXP(-0.5*((LN(N47)-'Tvorba normal a lognormal'!$H$9)/'Tvorba normal a lognormal'!$H$10)^2)*$E$15</f>
        <v>1.1809964430185142E-05</v>
      </c>
      <c r="W47" s="123">
        <f t="shared" si="7"/>
        <v>0.0001559548903645054</v>
      </c>
      <c r="X47" s="123">
        <f t="shared" si="8"/>
        <v>1.3947525984223828E-10</v>
      </c>
      <c r="Y47" s="124">
        <f t="shared" si="9"/>
        <v>2.949701602349443E-07</v>
      </c>
      <c r="AL47" s="92">
        <v>45</v>
      </c>
      <c r="AM47" s="133">
        <f t="shared" si="10"/>
        <v>439.68899999999996</v>
      </c>
      <c r="AN47" s="134">
        <f>1/(SQRT(2*PI())*'Tvorba normal a lognormal'!$H$10*AM47)*EXP(-0.5*((LN(AM47)-'Tvorba normal a lognormal'!$H$9)/'Tvorba normal a lognormal'!$H$10)^2)*$E$15</f>
        <v>0.007509394983965926</v>
      </c>
    </row>
    <row r="48" spans="1:40" ht="15.75" customHeight="1" thickBot="1">
      <c r="A48" s="57">
        <v>47</v>
      </c>
      <c r="B48" s="9">
        <v>331</v>
      </c>
      <c r="G48" s="93" t="s">
        <v>17</v>
      </c>
      <c r="H48" s="94" t="s">
        <v>21</v>
      </c>
      <c r="I48" s="95" t="s">
        <v>21</v>
      </c>
      <c r="K48" s="96">
        <f>DCOUNT($A$1:$B$1048,$B$1,H48:I49)</f>
        <v>17</v>
      </c>
      <c r="M48" s="92">
        <v>47</v>
      </c>
      <c r="N48" s="104">
        <f t="shared" si="0"/>
        <v>532.5</v>
      </c>
      <c r="O48" s="105">
        <f>+K94</f>
        <v>0</v>
      </c>
      <c r="P48" s="116">
        <f t="shared" si="1"/>
        <v>0</v>
      </c>
      <c r="Q48" s="121">
        <f t="shared" si="2"/>
        <v>0.0001562500000000002</v>
      </c>
      <c r="R48" s="144">
        <f t="shared" si="3"/>
        <v>9.64109600800648E-07</v>
      </c>
      <c r="S48" s="123">
        <f t="shared" si="4"/>
        <v>0.0001562258981894875</v>
      </c>
      <c r="T48" s="123">
        <f t="shared" si="5"/>
        <v>9.295073223559848E-13</v>
      </c>
      <c r="U48" s="124">
        <f t="shared" si="6"/>
        <v>2.4100881005371506E-08</v>
      </c>
      <c r="V48" s="147">
        <f>1/(SQRT(2*PI())*'Tvorba normal a lognormal'!$H$10*N48)*EXP(-0.5*((LN(N48)-'Tvorba normal a lognormal'!$H$9)/'Tvorba normal a lognormal'!$H$10)^2)*$E$15</f>
        <v>7.508824391139955E-06</v>
      </c>
      <c r="W48" s="123">
        <f t="shared" si="7"/>
        <v>0.00015606233577266542</v>
      </c>
      <c r="X48" s="123">
        <f t="shared" si="8"/>
        <v>5.638244373697832E-11</v>
      </c>
      <c r="Y48" s="124">
        <f t="shared" si="9"/>
        <v>1.8760784489102504E-07</v>
      </c>
      <c r="AL48" s="92">
        <v>46</v>
      </c>
      <c r="AM48" s="133">
        <f t="shared" si="10"/>
        <v>444.68899999999996</v>
      </c>
      <c r="AN48" s="134">
        <f>1/(SQRT(2*PI())*'Tvorba normal a lognormal'!$H$10*AM48)*EXP(-0.5*((LN(AM48)-'Tvorba normal a lognormal'!$H$9)/'Tvorba normal a lognormal'!$H$10)^2)*$E$15</f>
        <v>0.0057079232075869304</v>
      </c>
    </row>
    <row r="49" spans="1:40" ht="15.75" customHeight="1" thickBot="1">
      <c r="A49" s="57">
        <v>48</v>
      </c>
      <c r="B49" s="9">
        <v>331</v>
      </c>
      <c r="G49" s="97">
        <v>24</v>
      </c>
      <c r="H49" s="98" t="str">
        <f>CONCATENATE("&gt;",FIXED($E$13+(G49-1)*$E$15,0))</f>
        <v>&gt;415</v>
      </c>
      <c r="I49" s="34" t="str">
        <f>CONCATENATE("&lt;=",FIXED($E$13+G49*$E$15,0))</f>
        <v>&lt;=420</v>
      </c>
      <c r="K49" s="99"/>
      <c r="M49" s="92">
        <v>48</v>
      </c>
      <c r="N49" s="104">
        <f t="shared" si="0"/>
        <v>537.5</v>
      </c>
      <c r="O49" s="105">
        <f>+K96</f>
        <v>0</v>
      </c>
      <c r="P49" s="116">
        <f t="shared" si="1"/>
        <v>0</v>
      </c>
      <c r="Q49" s="121">
        <f t="shared" si="2"/>
        <v>0.0001562500000000002</v>
      </c>
      <c r="R49" s="144">
        <f t="shared" si="3"/>
        <v>4.809232350560723E-07</v>
      </c>
      <c r="S49" s="123">
        <f t="shared" si="4"/>
        <v>0.00015623797715041092</v>
      </c>
      <c r="T49" s="123">
        <f t="shared" si="5"/>
        <v>2.312871580167982E-13</v>
      </c>
      <c r="U49" s="124">
        <f t="shared" si="6"/>
        <v>1.2022618302085781E-08</v>
      </c>
      <c r="V49" s="147">
        <f>1/(SQRT(2*PI())*'Tvorba normal a lognormal'!$H$10*N49)*EXP(-0.5*((LN(N49)-'Tvorba normal a lognormal'!$H$9)/'Tvorba normal a lognormal'!$H$10)^2)*$E$15</f>
        <v>4.7395543511657495E-06</v>
      </c>
      <c r="W49" s="123">
        <f t="shared" si="7"/>
        <v>0.0001561315336045965</v>
      </c>
      <c r="X49" s="123">
        <f t="shared" si="8"/>
        <v>2.2463375447654188E-11</v>
      </c>
      <c r="Y49" s="124">
        <f t="shared" si="9"/>
        <v>1.184439320282485E-07</v>
      </c>
      <c r="AL49" s="92">
        <v>47</v>
      </c>
      <c r="AM49" s="133">
        <f t="shared" si="10"/>
        <v>449.68899999999996</v>
      </c>
      <c r="AN49" s="134">
        <f>1/(SQRT(2*PI())*'Tvorba normal a lognormal'!$H$10*AM49)*EXP(-0.5*((LN(AM49)-'Tvorba normal a lognormal'!$H$9)/'Tvorba normal a lognormal'!$H$10)^2)*$E$15</f>
        <v>0.0042808103153682804</v>
      </c>
    </row>
    <row r="50" spans="1:40" ht="15.75" customHeight="1" thickBot="1">
      <c r="A50" s="57">
        <v>49</v>
      </c>
      <c r="B50" s="9">
        <v>331</v>
      </c>
      <c r="G50" s="93" t="s">
        <v>17</v>
      </c>
      <c r="H50" s="94" t="s">
        <v>21</v>
      </c>
      <c r="I50" s="95" t="s">
        <v>21</v>
      </c>
      <c r="K50" s="96">
        <f>DCOUNT($A$1:$B$1048,$B$1,H50:I51)</f>
        <v>7</v>
      </c>
      <c r="M50" s="92">
        <v>49</v>
      </c>
      <c r="N50" s="104">
        <f t="shared" si="0"/>
        <v>542.5</v>
      </c>
      <c r="O50" s="105">
        <f>+K98</f>
        <v>0</v>
      </c>
      <c r="P50" s="116">
        <f t="shared" si="1"/>
        <v>0</v>
      </c>
      <c r="Q50" s="121">
        <f t="shared" si="2"/>
        <v>0.0001562500000000002</v>
      </c>
      <c r="R50" s="144">
        <f t="shared" si="3"/>
        <v>2.348408974293084E-07</v>
      </c>
      <c r="S50" s="123">
        <f t="shared" si="4"/>
        <v>0.0001562441290327147</v>
      </c>
      <c r="T50" s="123">
        <f t="shared" si="5"/>
        <v>5.515024710540295E-14</v>
      </c>
      <c r="U50" s="124">
        <f t="shared" si="6"/>
        <v>5.870912135238503E-09</v>
      </c>
      <c r="V50" s="147">
        <f>1/(SQRT(2*PI())*'Tvorba normal a lognormal'!$H$10*N50)*EXP(-0.5*((LN(N50)-'Tvorba normal a lognormal'!$H$9)/'Tvorba normal a lognormal'!$H$10)^2)*$E$15</f>
        <v>2.970638429443018E-06</v>
      </c>
      <c r="W50" s="123">
        <f t="shared" si="7"/>
        <v>0.0001561757428639568</v>
      </c>
      <c r="X50" s="123">
        <f t="shared" si="8"/>
        <v>8.824692678483681E-12</v>
      </c>
      <c r="Y50" s="124">
        <f t="shared" si="9"/>
        <v>7.424831135071853E-08</v>
      </c>
      <c r="AL50" s="92">
        <v>48</v>
      </c>
      <c r="AM50" s="133">
        <f t="shared" si="10"/>
        <v>454.68899999999996</v>
      </c>
      <c r="AN50" s="134">
        <f>1/(SQRT(2*PI())*'Tvorba normal a lognormal'!$H$10*AM50)*EXP(-0.5*((LN(AM50)-'Tvorba normal a lognormal'!$H$9)/'Tvorba normal a lognormal'!$H$10)^2)*$E$15</f>
        <v>0.0031692468750402687</v>
      </c>
    </row>
    <row r="51" spans="1:40" ht="15.75" customHeight="1" thickBot="1">
      <c r="A51" s="57">
        <v>50</v>
      </c>
      <c r="B51" s="9">
        <v>331</v>
      </c>
      <c r="G51" s="97">
        <v>25</v>
      </c>
      <c r="H51" s="98" t="str">
        <f>CONCATENATE("&gt;",FIXED($E$13+(G51-1)*$E$15,0))</f>
        <v>&gt;420</v>
      </c>
      <c r="I51" s="34" t="str">
        <f>CONCATENATE("&lt;=",FIXED($E$13+G51*$E$15,0))</f>
        <v>&lt;=425</v>
      </c>
      <c r="K51" s="99"/>
      <c r="M51" s="92">
        <v>50</v>
      </c>
      <c r="N51" s="104">
        <f t="shared" si="0"/>
        <v>547.5</v>
      </c>
      <c r="O51" s="105">
        <f>+K100</f>
        <v>0</v>
      </c>
      <c r="P51" s="116">
        <f t="shared" si="1"/>
        <v>0</v>
      </c>
      <c r="Q51" s="121">
        <f t="shared" si="2"/>
        <v>0.0001562500000000002</v>
      </c>
      <c r="R51" s="144">
        <f t="shared" si="3"/>
        <v>1.1225878104856289E-07</v>
      </c>
      <c r="S51" s="123">
        <f t="shared" si="4"/>
        <v>0.000156247193543076</v>
      </c>
      <c r="T51" s="123">
        <f t="shared" si="5"/>
        <v>1.2602033922509181E-14</v>
      </c>
      <c r="U51" s="124">
        <f t="shared" si="6"/>
        <v>2.8064443221462288E-09</v>
      </c>
      <c r="V51" s="147">
        <f>1/(SQRT(2*PI())*'Tvorba normal a lognormal'!$H$10*N51)*EXP(-0.5*((LN(N51)-'Tvorba normal a lognormal'!$H$9)/'Tvorba normal a lognormal'!$H$10)^2)*$E$15</f>
        <v>1.8493095617934885E-06</v>
      </c>
      <c r="W51" s="123">
        <f t="shared" si="7"/>
        <v>0.00015620377068090123</v>
      </c>
      <c r="X51" s="123">
        <f t="shared" si="8"/>
        <v>3.4199458553408243E-12</v>
      </c>
      <c r="Y51" s="124">
        <f t="shared" si="9"/>
        <v>4.622589915312656E-08</v>
      </c>
      <c r="AL51" s="92">
        <v>49</v>
      </c>
      <c r="AM51" s="133">
        <f t="shared" si="10"/>
        <v>459.68899999999996</v>
      </c>
      <c r="AN51" s="134">
        <f>1/(SQRT(2*PI())*'Tvorba normal a lognormal'!$H$10*AM51)*EXP(-0.5*((LN(AM51)-'Tvorba normal a lognormal'!$H$9)/'Tvorba normal a lognormal'!$H$10)^2)*$E$15</f>
        <v>0.002317220665995308</v>
      </c>
    </row>
    <row r="52" spans="1:40" ht="15.75" customHeight="1" thickBot="1">
      <c r="A52" s="57">
        <v>51</v>
      </c>
      <c r="B52" s="9">
        <v>331</v>
      </c>
      <c r="G52" s="93" t="s">
        <v>17</v>
      </c>
      <c r="H52" s="94" t="s">
        <v>21</v>
      </c>
      <c r="I52" s="95" t="s">
        <v>21</v>
      </c>
      <c r="K52" s="96">
        <f>DCOUNT($A$1:$B$1048,$B$1,H52:I53)</f>
        <v>11</v>
      </c>
      <c r="M52" s="92">
        <v>51</v>
      </c>
      <c r="N52" s="104">
        <f t="shared" si="0"/>
        <v>552.5</v>
      </c>
      <c r="O52" s="105">
        <f>+K102</f>
        <v>0</v>
      </c>
      <c r="P52" s="116">
        <f t="shared" si="1"/>
        <v>0</v>
      </c>
      <c r="Q52" s="121">
        <f t="shared" si="2"/>
        <v>0.0001562500000000002</v>
      </c>
      <c r="R52" s="144">
        <f t="shared" si="3"/>
        <v>5.253098355518799E-08</v>
      </c>
      <c r="S52" s="123">
        <f t="shared" si="4"/>
        <v>0.00015624868672817083</v>
      </c>
      <c r="T52" s="123">
        <f t="shared" si="5"/>
        <v>2.759504233275431E-15</v>
      </c>
      <c r="U52" s="124">
        <f t="shared" si="6"/>
        <v>1.3132690698712342E-09</v>
      </c>
      <c r="V52" s="147">
        <f>1/(SQRT(2*PI())*'Tvorba normal a lognormal'!$H$10*N52)*EXP(-0.5*((LN(N52)-'Tvorba normal a lognormal'!$H$9)/'Tvorba normal a lognormal'!$H$10)^2)*$E$15</f>
        <v>1.1437055145440724E-06</v>
      </c>
      <c r="W52" s="123">
        <f t="shared" si="7"/>
        <v>0.00015622140867019887</v>
      </c>
      <c r="X52" s="123">
        <f t="shared" si="8"/>
        <v>1.3080623039985213E-12</v>
      </c>
      <c r="Y52" s="124">
        <f t="shared" si="9"/>
        <v>2.859002173899383E-08</v>
      </c>
      <c r="AL52" s="92">
        <v>50</v>
      </c>
      <c r="AM52" s="133">
        <f t="shared" si="10"/>
        <v>464.68899999999996</v>
      </c>
      <c r="AN52" s="134">
        <f>1/(SQRT(2*PI())*'Tvorba normal a lognormal'!$H$10*AM52)*EXP(-0.5*((LN(AM52)-'Tvorba normal a lognormal'!$H$9)/'Tvorba normal a lognormal'!$H$10)^2)*$E$15</f>
        <v>0.0016739823186675477</v>
      </c>
    </row>
    <row r="53" spans="1:40" ht="15.75" customHeight="1" thickBot="1">
      <c r="A53" s="57">
        <v>52</v>
      </c>
      <c r="B53" s="9">
        <v>331</v>
      </c>
      <c r="G53" s="97">
        <v>26</v>
      </c>
      <c r="H53" s="98" t="str">
        <f>CONCATENATE("&gt;",FIXED($E$13+(G53-1)*$E$15,0))</f>
        <v>&gt;425</v>
      </c>
      <c r="I53" s="34" t="str">
        <f>CONCATENATE("&lt;=",FIXED($E$13+G53*$E$15,0))</f>
        <v>&lt;=430</v>
      </c>
      <c r="K53" s="99"/>
      <c r="M53" s="92">
        <v>52</v>
      </c>
      <c r="N53" s="104">
        <f t="shared" si="0"/>
        <v>557.5</v>
      </c>
      <c r="O53" s="105">
        <f>+K104</f>
        <v>0</v>
      </c>
      <c r="P53" s="116">
        <f t="shared" si="1"/>
        <v>0</v>
      </c>
      <c r="Q53" s="121">
        <f t="shared" si="2"/>
        <v>0.0001562500000000002</v>
      </c>
      <c r="R53" s="144">
        <f t="shared" si="3"/>
        <v>2.406353140143479E-08</v>
      </c>
      <c r="S53" s="123">
        <f t="shared" si="4"/>
        <v>0.0001562493984122942</v>
      </c>
      <c r="T53" s="123">
        <f t="shared" si="5"/>
        <v>5.790535435078382E-16</v>
      </c>
      <c r="U53" s="124">
        <f t="shared" si="6"/>
        <v>6.01587126928783E-10</v>
      </c>
      <c r="V53" s="147">
        <f>1/(SQRT(2*PI())*'Tvorba normal a lognormal'!$H$10*N53)*EXP(-0.5*((LN(N53)-'Tvorba normal a lognormal'!$H$9)/'Tvorba normal a lognormal'!$H$10)^2)*$E$15</f>
        <v>7.028415561079918E-07</v>
      </c>
      <c r="W53" s="123">
        <f t="shared" si="7"/>
        <v>0.00015623242945508374</v>
      </c>
      <c r="X53" s="123">
        <f t="shared" si="8"/>
        <v>4.939862529923033E-13</v>
      </c>
      <c r="Y53" s="124">
        <f t="shared" si="9"/>
        <v>1.7570050930193822E-08</v>
      </c>
      <c r="AL53" s="92">
        <v>51</v>
      </c>
      <c r="AM53" s="133">
        <f t="shared" si="10"/>
        <v>469.68899999999996</v>
      </c>
      <c r="AN53" s="134">
        <f>1/(SQRT(2*PI())*'Tvorba normal a lognormal'!$H$10*AM53)*EXP(-0.5*((LN(AM53)-'Tvorba normal a lognormal'!$H$9)/'Tvorba normal a lognormal'!$H$10)^2)*$E$15</f>
        <v>0.0011953351969836816</v>
      </c>
    </row>
    <row r="54" spans="1:40" ht="15.75" customHeight="1" thickBot="1">
      <c r="A54" s="57">
        <v>53</v>
      </c>
      <c r="B54" s="9">
        <v>331</v>
      </c>
      <c r="G54" s="93" t="s">
        <v>17</v>
      </c>
      <c r="H54" s="94" t="s">
        <v>21</v>
      </c>
      <c r="I54" s="95" t="s">
        <v>21</v>
      </c>
      <c r="K54" s="96">
        <f>DCOUNT($A$1:$B$1048,$B$1,H54:I55)</f>
        <v>14</v>
      </c>
      <c r="M54" s="92">
        <v>53</v>
      </c>
      <c r="N54" s="104">
        <f t="shared" si="0"/>
        <v>562.5</v>
      </c>
      <c r="O54" s="105">
        <f>+K106</f>
        <v>0</v>
      </c>
      <c r="P54" s="116">
        <f t="shared" si="1"/>
        <v>0</v>
      </c>
      <c r="Q54" s="121">
        <f t="shared" si="2"/>
        <v>0.0001562500000000002</v>
      </c>
      <c r="R54" s="144">
        <f t="shared" si="3"/>
        <v>1.079075446496851E-08</v>
      </c>
      <c r="S54" s="123">
        <f t="shared" si="4"/>
        <v>0.000156249730231255</v>
      </c>
      <c r="T54" s="123">
        <f t="shared" si="5"/>
        <v>1.1644038192323784E-16</v>
      </c>
      <c r="U54" s="124">
        <f t="shared" si="6"/>
        <v>2.697686287434491E-10</v>
      </c>
      <c r="V54" s="147">
        <f>1/(SQRT(2*PI())*'Tvorba normal a lognormal'!$H$10*N54)*EXP(-0.5*((LN(N54)-'Tvorba normal a lognormal'!$H$9)/'Tvorba normal a lognormal'!$H$10)^2)*$E$15</f>
        <v>4.2926930400259583E-07</v>
      </c>
      <c r="W54" s="123">
        <f t="shared" si="7"/>
        <v>0.00015623926845167226</v>
      </c>
      <c r="X54" s="123">
        <f t="shared" si="8"/>
        <v>1.8427213535887303E-13</v>
      </c>
      <c r="Y54" s="124">
        <f t="shared" si="9"/>
        <v>1.0731364055794185E-08</v>
      </c>
      <c r="AL54" s="92">
        <v>52</v>
      </c>
      <c r="AM54" s="133">
        <f t="shared" si="10"/>
        <v>474.68899999999996</v>
      </c>
      <c r="AN54" s="134">
        <f>1/(SQRT(2*PI())*'Tvorba normal a lognormal'!$H$10*AM54)*EXP(-0.5*((LN(AM54)-'Tvorba normal a lognormal'!$H$9)/'Tvorba normal a lognormal'!$H$10)^2)*$E$15</f>
        <v>0.0008440337450166079</v>
      </c>
    </row>
    <row r="55" spans="1:40" ht="15.75" customHeight="1" thickBot="1">
      <c r="A55" s="57">
        <v>54</v>
      </c>
      <c r="B55" s="9">
        <v>331</v>
      </c>
      <c r="G55" s="97">
        <v>27</v>
      </c>
      <c r="H55" s="98" t="str">
        <f>CONCATENATE("&gt;",FIXED($E$13+(G55-1)*$E$15,0))</f>
        <v>&gt;430</v>
      </c>
      <c r="I55" s="34" t="str">
        <f>CONCATENATE("&lt;=",FIXED($E$13+G55*$E$15,0))</f>
        <v>&lt;=435</v>
      </c>
      <c r="K55" s="99"/>
      <c r="M55" s="92">
        <v>54</v>
      </c>
      <c r="N55" s="104">
        <f t="shared" si="0"/>
        <v>567.5</v>
      </c>
      <c r="O55" s="105">
        <f>+K108</f>
        <v>1</v>
      </c>
      <c r="P55" s="116">
        <f t="shared" si="1"/>
        <v>0.0009551098376313276</v>
      </c>
      <c r="Q55" s="121">
        <f t="shared" si="2"/>
        <v>0.00013328448886115713</v>
      </c>
      <c r="R55" s="144">
        <f t="shared" si="3"/>
        <v>4.736885409310107E-09</v>
      </c>
      <c r="S55" s="123">
        <f t="shared" si="4"/>
        <v>0.0001562498815778874</v>
      </c>
      <c r="T55" s="123">
        <f t="shared" si="5"/>
        <v>9.122257534708707E-07</v>
      </c>
      <c r="U55" s="124">
        <f t="shared" si="6"/>
        <v>-2.3877618470201137E-05</v>
      </c>
      <c r="V55" s="147">
        <f>1/(SQRT(2*PI())*'Tvorba normal a lognormal'!$H$10*N55)*EXP(-0.5*((LN(N55)-'Tvorba normal a lognormal'!$H$9)/'Tvorba normal a lognormal'!$H$10)^2)*$E$15</f>
        <v>2.6062667356689975E-07</v>
      </c>
      <c r="W55" s="123">
        <f t="shared" si="7"/>
        <v>0.00015624348440108728</v>
      </c>
      <c r="X55" s="123">
        <f t="shared" si="8"/>
        <v>9.117370156666582E-07</v>
      </c>
      <c r="Y55" s="124">
        <f t="shared" si="9"/>
        <v>-2.387073255559681E-05</v>
      </c>
      <c r="AL55" s="92">
        <v>53</v>
      </c>
      <c r="AM55" s="133">
        <f t="shared" si="10"/>
        <v>479.68899999999996</v>
      </c>
      <c r="AN55" s="134">
        <f>1/(SQRT(2*PI())*'Tvorba normal a lognormal'!$H$10*AM55)*EXP(-0.5*((LN(AM55)-'Tvorba normal a lognormal'!$H$9)/'Tvorba normal a lognormal'!$H$10)^2)*$E$15</f>
        <v>0.0005895628364443794</v>
      </c>
    </row>
    <row r="56" spans="1:40" ht="15.75" customHeight="1" thickBot="1">
      <c r="A56" s="57">
        <v>55</v>
      </c>
      <c r="B56" s="9">
        <v>331</v>
      </c>
      <c r="G56" s="93" t="s">
        <v>17</v>
      </c>
      <c r="H56" s="94" t="s">
        <v>21</v>
      </c>
      <c r="I56" s="95" t="s">
        <v>21</v>
      </c>
      <c r="K56" s="96">
        <f>DCOUNT($A$1:$B$1048,$B$1,H56:I57)</f>
        <v>11</v>
      </c>
      <c r="M56" s="92">
        <v>55</v>
      </c>
      <c r="N56" s="104">
        <f t="shared" si="0"/>
        <v>572.5</v>
      </c>
      <c r="O56" s="105">
        <f>+K110</f>
        <v>0</v>
      </c>
      <c r="P56" s="116">
        <f t="shared" si="1"/>
        <v>0</v>
      </c>
      <c r="Q56" s="121">
        <f t="shared" si="2"/>
        <v>0.0001562500000000002</v>
      </c>
      <c r="R56" s="144">
        <f t="shared" si="3"/>
        <v>2.0355537105488375E-09</v>
      </c>
      <c r="S56" s="123">
        <f t="shared" si="4"/>
        <v>0.00015624994911116159</v>
      </c>
      <c r="T56" s="123">
        <f t="shared" si="5"/>
        <v>4.14347890852914E-18</v>
      </c>
      <c r="U56" s="124">
        <f t="shared" si="6"/>
        <v>5.088883447676315E-11</v>
      </c>
      <c r="V56" s="147">
        <f>1/(SQRT(2*PI())*'Tvorba normal a lognormal'!$H$10*N56)*EXP(-0.5*((LN(N56)-'Tvorba normal a lognormal'!$H$9)/'Tvorba normal a lognormal'!$H$10)^2)*$E$15</f>
        <v>1.573290598379066E-07</v>
      </c>
      <c r="W56" s="123">
        <f t="shared" si="7"/>
        <v>0.0001562460667982567</v>
      </c>
      <c r="X56" s="123">
        <f t="shared" si="8"/>
        <v>2.47524330694796E-14</v>
      </c>
      <c r="Y56" s="124">
        <f t="shared" si="9"/>
        <v>3.933176991081529E-09</v>
      </c>
      <c r="AL56" s="92">
        <v>54</v>
      </c>
      <c r="AM56" s="133">
        <f t="shared" si="10"/>
        <v>484.68899999999996</v>
      </c>
      <c r="AN56" s="134">
        <f>1/(SQRT(2*PI())*'Tvorba normal a lognormal'!$H$10*AM56)*EXP(-0.5*((LN(AM56)-'Tvorba normal a lognormal'!$H$9)/'Tvorba normal a lognormal'!$H$10)^2)*$E$15</f>
        <v>0.000407533078454923</v>
      </c>
    </row>
    <row r="57" spans="1:40" ht="15.75" customHeight="1" thickBot="1">
      <c r="A57" s="57">
        <v>56</v>
      </c>
      <c r="B57" s="9">
        <v>331</v>
      </c>
      <c r="G57" s="97">
        <v>28</v>
      </c>
      <c r="H57" s="98" t="str">
        <f>CONCATENATE("&gt;",FIXED($E$13+(G57-1)*$E$15,0))</f>
        <v>&gt;435</v>
      </c>
      <c r="I57" s="34" t="str">
        <f>CONCATENATE("&lt;=",FIXED($E$13+G57*$E$15,0))</f>
        <v>&lt;=440</v>
      </c>
      <c r="K57" s="99"/>
      <c r="M57" s="92">
        <v>56</v>
      </c>
      <c r="N57" s="104">
        <f t="shared" si="0"/>
        <v>577.5</v>
      </c>
      <c r="O57" s="105">
        <f>+K112</f>
        <v>0</v>
      </c>
      <c r="P57" s="116">
        <f t="shared" si="1"/>
        <v>0</v>
      </c>
      <c r="Q57" s="121">
        <f t="shared" si="2"/>
        <v>0.0001562500000000002</v>
      </c>
      <c r="R57" s="144">
        <f t="shared" si="3"/>
        <v>8.562900016276531E-10</v>
      </c>
      <c r="S57" s="123">
        <f t="shared" si="4"/>
        <v>0.00015624997859275087</v>
      </c>
      <c r="T57" s="123">
        <f t="shared" si="5"/>
        <v>7.332325668874861E-19</v>
      </c>
      <c r="U57" s="124">
        <f t="shared" si="6"/>
        <v>2.1407248574226204E-11</v>
      </c>
      <c r="V57" s="147">
        <f>1/(SQRT(2*PI())*'Tvorba normal a lognormal'!$H$10*N57)*EXP(-0.5*((LN(N57)-'Tvorba normal a lognormal'!$H$9)/'Tvorba normal a lognormal'!$H$10)^2)*$E$15</f>
        <v>9.444558232711946E-08</v>
      </c>
      <c r="W57" s="123">
        <f t="shared" si="7"/>
        <v>0.000156247638869362</v>
      </c>
      <c r="X57" s="123">
        <f t="shared" si="8"/>
        <v>8.919968021108699E-15</v>
      </c>
      <c r="Y57" s="124">
        <f t="shared" si="9"/>
        <v>2.3611217182419455E-09</v>
      </c>
      <c r="AL57" s="92">
        <v>55</v>
      </c>
      <c r="AM57" s="133">
        <f t="shared" si="10"/>
        <v>489.68899999999996</v>
      </c>
      <c r="AN57" s="134">
        <f>1/(SQRT(2*PI())*'Tvorba normal a lognormal'!$H$10*AM57)*EXP(-0.5*((LN(AM57)-'Tvorba normal a lognormal'!$H$9)/'Tvorba normal a lognormal'!$H$10)^2)*$E$15</f>
        <v>0.0002788778848913875</v>
      </c>
    </row>
    <row r="58" spans="1:40" ht="15.75" customHeight="1" thickBot="1">
      <c r="A58" s="57">
        <v>57</v>
      </c>
      <c r="B58" s="9">
        <v>331</v>
      </c>
      <c r="G58" s="93" t="s">
        <v>17</v>
      </c>
      <c r="H58" s="94" t="s">
        <v>21</v>
      </c>
      <c r="I58" s="95" t="s">
        <v>21</v>
      </c>
      <c r="K58" s="96">
        <f>DCOUNT($A$1:$B$1048,$B$1,H58:I59)</f>
        <v>0</v>
      </c>
      <c r="M58" s="92">
        <v>57</v>
      </c>
      <c r="N58" s="104">
        <f t="shared" si="0"/>
        <v>582.5</v>
      </c>
      <c r="O58" s="105">
        <f>+K112</f>
        <v>0</v>
      </c>
      <c r="P58" s="116">
        <f t="shared" si="1"/>
        <v>0</v>
      </c>
      <c r="Q58" s="121">
        <f t="shared" si="2"/>
        <v>0.0001562500000000002</v>
      </c>
      <c r="R58" s="144">
        <f t="shared" si="3"/>
        <v>3.526206967268965E-10</v>
      </c>
      <c r="S58" s="123">
        <f t="shared" si="4"/>
        <v>0.0001562499911844829</v>
      </c>
      <c r="T58" s="123">
        <f t="shared" si="5"/>
        <v>1.2434135576016192E-19</v>
      </c>
      <c r="U58" s="124">
        <f t="shared" si="6"/>
        <v>8.815517169489707E-12</v>
      </c>
      <c r="V58" s="147">
        <f>1/(SQRT(2*PI())*'Tvorba normal a lognormal'!$H$10*N58)*EXP(-0.5*((LN(N58)-'Tvorba normal a lognormal'!$H$9)/'Tvorba normal a lognormal'!$H$10)^2)*$E$15</f>
        <v>5.6391773995063406E-08</v>
      </c>
      <c r="W58" s="123">
        <f t="shared" si="7"/>
        <v>0.00015624859020883035</v>
      </c>
      <c r="X58" s="123">
        <f t="shared" si="8"/>
        <v>3.1800321743103093E-15</v>
      </c>
      <c r="Y58" s="124">
        <f t="shared" si="9"/>
        <v>1.4097879898122373E-09</v>
      </c>
      <c r="AL58" s="92">
        <v>56</v>
      </c>
      <c r="AM58" s="133">
        <f t="shared" si="10"/>
        <v>494.68899999999996</v>
      </c>
      <c r="AN58" s="134">
        <f>1/(SQRT(2*PI())*'Tvorba normal a lognormal'!$H$10*AM58)*EXP(-0.5*((LN(AM58)-'Tvorba normal a lognormal'!$H$9)/'Tvorba normal a lognormal'!$H$10)^2)*$E$15</f>
        <v>0.00018898776001494556</v>
      </c>
    </row>
    <row r="59" spans="1:40" ht="15.75" customHeight="1" thickBot="1">
      <c r="A59" s="57">
        <v>58</v>
      </c>
      <c r="B59" s="9">
        <v>331</v>
      </c>
      <c r="G59" s="97">
        <v>29</v>
      </c>
      <c r="H59" s="98" t="str">
        <f>CONCATENATE("&gt;",FIXED($E$13+(G59-1)*$E$15,0))</f>
        <v>&gt;440</v>
      </c>
      <c r="I59" s="34" t="str">
        <f>CONCATENATE("&lt;=",FIXED($E$13+G59*$E$15,0))</f>
        <v>&lt;=445</v>
      </c>
      <c r="K59" s="99"/>
      <c r="M59" s="92">
        <v>58</v>
      </c>
      <c r="N59" s="104">
        <f t="shared" si="0"/>
        <v>587.5</v>
      </c>
      <c r="O59" s="105">
        <f>+K114</f>
        <v>0</v>
      </c>
      <c r="P59" s="116">
        <f t="shared" si="1"/>
        <v>0</v>
      </c>
      <c r="Q59" s="121">
        <f t="shared" si="2"/>
        <v>0.0001562500000000002</v>
      </c>
      <c r="R59" s="144">
        <f t="shared" si="3"/>
        <v>1.421488480758844E-10</v>
      </c>
      <c r="S59" s="123">
        <f t="shared" si="4"/>
        <v>0.000156249996446279</v>
      </c>
      <c r="T59" s="123">
        <f t="shared" si="5"/>
        <v>2.020629500930086E-20</v>
      </c>
      <c r="U59" s="124">
        <f t="shared" si="6"/>
        <v>3.5537211614845217E-12</v>
      </c>
      <c r="V59" s="147">
        <f>1/(SQRT(2*PI())*'Tvorba normal a lognormal'!$H$10*N59)*EXP(-0.5*((LN(N59)-'Tvorba normal a lognormal'!$H$9)/'Tvorba normal a lognormal'!$H$10)^2)*$E$15</f>
        <v>3.3495573068601394E-08</v>
      </c>
      <c r="W59" s="123">
        <f t="shared" si="7"/>
        <v>0.00015624916261179544</v>
      </c>
      <c r="X59" s="123">
        <f t="shared" si="8"/>
        <v>1.121953415194015E-15</v>
      </c>
      <c r="Y59" s="124">
        <f t="shared" si="9"/>
        <v>8.373870828082049E-10</v>
      </c>
      <c r="AL59" s="92">
        <v>57</v>
      </c>
      <c r="AM59" s="133">
        <f t="shared" si="10"/>
        <v>499.68899999999996</v>
      </c>
      <c r="AN59" s="134">
        <f>1/(SQRT(2*PI())*'Tvorba normal a lognormal'!$H$10*AM59)*EXP(-0.5*((LN(AM59)-'Tvorba normal a lognormal'!$H$9)/'Tvorba normal a lognormal'!$H$10)^2)*$E$15</f>
        <v>0.00012687202518628347</v>
      </c>
    </row>
    <row r="60" spans="1:40" ht="15.75" customHeight="1" thickBot="1">
      <c r="A60" s="57">
        <v>59</v>
      </c>
      <c r="B60" s="9">
        <v>331</v>
      </c>
      <c r="G60" s="93" t="s">
        <v>17</v>
      </c>
      <c r="H60" s="94" t="s">
        <v>21</v>
      </c>
      <c r="I60" s="95" t="s">
        <v>21</v>
      </c>
      <c r="K60" s="96">
        <f>DCOUNT($A$1:$B$1048,$B$1,H60:I61)</f>
        <v>10</v>
      </c>
      <c r="M60" s="92">
        <v>59</v>
      </c>
      <c r="N60" s="104">
        <f t="shared" si="0"/>
        <v>592.5</v>
      </c>
      <c r="O60" s="105">
        <f>+K116</f>
        <v>0</v>
      </c>
      <c r="P60" s="116">
        <f t="shared" si="1"/>
        <v>0</v>
      </c>
      <c r="Q60" s="121">
        <f t="shared" si="2"/>
        <v>0.0001562500000000002</v>
      </c>
      <c r="R60" s="144">
        <f t="shared" si="3"/>
        <v>5.609543361831986E-11</v>
      </c>
      <c r="S60" s="123">
        <f t="shared" si="4"/>
        <v>0.00015624999859761434</v>
      </c>
      <c r="T60" s="123">
        <f t="shared" si="5"/>
        <v>3.1466976728273298E-21</v>
      </c>
      <c r="U60" s="124">
        <f t="shared" si="6"/>
        <v>1.402385834164602E-12</v>
      </c>
      <c r="V60" s="147">
        <f>1/(SQRT(2*PI())*'Tvorba normal a lognormal'!$H$10*N60)*EXP(-0.5*((LN(N60)-'Tvorba normal a lognormal'!$H$9)/'Tvorba normal a lognormal'!$H$10)^2)*$E$15</f>
        <v>1.9795670159672558E-08</v>
      </c>
      <c r="W60" s="123">
        <f t="shared" si="7"/>
        <v>0.00015624950510863806</v>
      </c>
      <c r="X60" s="123">
        <f t="shared" si="8"/>
        <v>3.9186855707055054E-16</v>
      </c>
      <c r="Y60" s="124">
        <f t="shared" si="9"/>
        <v>4.948909702547001E-10</v>
      </c>
      <c r="AL60" s="92">
        <v>58</v>
      </c>
      <c r="AM60" s="133">
        <f t="shared" si="10"/>
        <v>504.68899999999996</v>
      </c>
      <c r="AN60" s="134">
        <f>1/(SQRT(2*PI())*'Tvorba normal a lognormal'!$H$10*AM60)*EXP(-0.5*((LN(AM60)-'Tvorba normal a lognormal'!$H$9)/'Tvorba normal a lognormal'!$H$10)^2)*$E$15</f>
        <v>8.440134827679341E-05</v>
      </c>
    </row>
    <row r="61" spans="1:40" ht="15.75" customHeight="1" thickBot="1">
      <c r="A61" s="57">
        <v>60</v>
      </c>
      <c r="B61" s="9">
        <v>331</v>
      </c>
      <c r="G61" s="97">
        <v>30</v>
      </c>
      <c r="H61" s="98" t="str">
        <f>CONCATENATE("&gt;",FIXED($E$13+(G61-1)*$E$15,0))</f>
        <v>&gt;445</v>
      </c>
      <c r="I61" s="34" t="str">
        <f>CONCATENATE("&lt;=",FIXED($E$13+G61*$E$15,0))</f>
        <v>&lt;=450</v>
      </c>
      <c r="K61" s="99"/>
      <c r="M61" s="92">
        <v>60</v>
      </c>
      <c r="N61" s="104">
        <f t="shared" si="0"/>
        <v>597.5</v>
      </c>
      <c r="O61" s="105">
        <f>+K118</f>
        <v>0</v>
      </c>
      <c r="P61" s="116">
        <f t="shared" si="1"/>
        <v>0</v>
      </c>
      <c r="Q61" s="121">
        <f t="shared" si="2"/>
        <v>0.0001562500000000002</v>
      </c>
      <c r="R61" s="144">
        <f t="shared" si="3"/>
        <v>2.1670068971938533E-11</v>
      </c>
      <c r="S61" s="123">
        <f t="shared" si="4"/>
        <v>0.0001562499994582485</v>
      </c>
      <c r="T61" s="123">
        <f t="shared" si="5"/>
        <v>4.695918892485732E-22</v>
      </c>
      <c r="U61" s="124">
        <f t="shared" si="6"/>
        <v>5.417517233592799E-13</v>
      </c>
      <c r="V61" s="147">
        <f>1/(SQRT(2*PI())*'Tvorba normal a lognormal'!$H$10*N61)*EXP(-0.5*((LN(N61)-'Tvorba normal a lognormal'!$H$9)/'Tvorba normal a lognormal'!$H$10)^2)*$E$15</f>
        <v>1.1642206413557325E-08</v>
      </c>
      <c r="W61" s="123">
        <f t="shared" si="7"/>
        <v>0.00015624970894497539</v>
      </c>
      <c r="X61" s="123">
        <f t="shared" si="8"/>
        <v>1.355409701758753E-16</v>
      </c>
      <c r="Y61" s="124">
        <f t="shared" si="9"/>
        <v>2.9105488925699294E-10</v>
      </c>
      <c r="AL61" s="92">
        <v>59</v>
      </c>
      <c r="AM61" s="133">
        <f t="shared" si="10"/>
        <v>509.68899999999996</v>
      </c>
      <c r="AN61" s="134">
        <f>1/(SQRT(2*PI())*'Tvorba normal a lognormal'!$H$10*AM61)*EXP(-0.5*((LN(AM61)-'Tvorba normal a lognormal'!$H$9)/'Tvorba normal a lognormal'!$H$10)^2)*$E$15</f>
        <v>5.5656733008224665E-05</v>
      </c>
    </row>
    <row r="62" spans="1:40" ht="15.75" customHeight="1" thickBot="1">
      <c r="A62" s="57">
        <v>61</v>
      </c>
      <c r="B62" s="9">
        <v>331</v>
      </c>
      <c r="G62" s="93" t="s">
        <v>17</v>
      </c>
      <c r="H62" s="94" t="s">
        <v>21</v>
      </c>
      <c r="I62" s="95" t="s">
        <v>21</v>
      </c>
      <c r="K62" s="96">
        <f>DCOUNT($A$1:$B$1048,$B$1,H62:I63)</f>
        <v>5</v>
      </c>
      <c r="M62" s="92">
        <v>61</v>
      </c>
      <c r="N62" s="104">
        <f t="shared" si="0"/>
        <v>602.5</v>
      </c>
      <c r="O62" s="105">
        <f>+K120</f>
        <v>0</v>
      </c>
      <c r="P62" s="116">
        <f t="shared" si="1"/>
        <v>0</v>
      </c>
      <c r="Q62" s="121">
        <f t="shared" si="2"/>
        <v>0.0001562500000000002</v>
      </c>
      <c r="R62" s="144">
        <f t="shared" si="3"/>
        <v>8.194862991355412E-12</v>
      </c>
      <c r="S62" s="123">
        <f t="shared" si="4"/>
        <v>0.00015624999979512862</v>
      </c>
      <c r="T62" s="123">
        <f t="shared" si="5"/>
        <v>6.715577944708658E-23</v>
      </c>
      <c r="U62" s="124">
        <f t="shared" si="6"/>
        <v>2.0487157464957386E-13</v>
      </c>
      <c r="V62" s="147">
        <f>1/(SQRT(2*PI())*'Tvorba normal a lognormal'!$H$10*N62)*EXP(-0.5*((LN(N62)-'Tvorba normal a lognormal'!$H$9)/'Tvorba normal a lognormal'!$H$10)^2)*$E$15</f>
        <v>6.81477419536764E-09</v>
      </c>
      <c r="W62" s="123">
        <f t="shared" si="7"/>
        <v>0.00015624982963069177</v>
      </c>
      <c r="X62" s="123">
        <f t="shared" si="8"/>
        <v>4.644114733384866E-17</v>
      </c>
      <c r="Y62" s="124">
        <f t="shared" si="9"/>
        <v>1.7036926200189644E-10</v>
      </c>
      <c r="AL62" s="92">
        <v>60</v>
      </c>
      <c r="AM62" s="133">
        <f t="shared" si="10"/>
        <v>514.689</v>
      </c>
      <c r="AN62" s="134">
        <f>1/(SQRT(2*PI())*'Tvorba normal a lognormal'!$H$10*AM62)*EXP(-0.5*((LN(AM62)-'Tvorba normal a lognormal'!$H$9)/'Tvorba normal a lognormal'!$H$10)^2)*$E$15</f>
        <v>3.639144958752636E-05</v>
      </c>
    </row>
    <row r="63" spans="1:40" ht="15.75" customHeight="1" thickBot="1">
      <c r="A63" s="57">
        <v>62</v>
      </c>
      <c r="B63" s="9">
        <v>331</v>
      </c>
      <c r="G63" s="97">
        <v>31</v>
      </c>
      <c r="H63" s="98" t="str">
        <f>CONCATENATE("&gt;",FIXED($E$13+(G63-1)*$E$15,0))</f>
        <v>&gt;450</v>
      </c>
      <c r="I63" s="34" t="str">
        <f>CONCATENATE("&lt;=",FIXED($E$13+G63*$E$15,0))</f>
        <v>&lt;=455</v>
      </c>
      <c r="K63" s="99"/>
      <c r="M63" s="92">
        <v>62</v>
      </c>
      <c r="N63" s="104">
        <f t="shared" si="0"/>
        <v>607.5</v>
      </c>
      <c r="O63" s="105">
        <f>+K122</f>
        <v>0</v>
      </c>
      <c r="P63" s="116">
        <f t="shared" si="1"/>
        <v>0</v>
      </c>
      <c r="Q63" s="121">
        <f t="shared" si="2"/>
        <v>0.0001562500000000002</v>
      </c>
      <c r="R63" s="144">
        <f t="shared" si="3"/>
        <v>3.033693631414028E-12</v>
      </c>
      <c r="S63" s="123">
        <f t="shared" si="4"/>
        <v>0.00015624999992415787</v>
      </c>
      <c r="T63" s="123">
        <f t="shared" si="5"/>
        <v>9.203297049282033E-24</v>
      </c>
      <c r="U63" s="124">
        <f t="shared" si="6"/>
        <v>7.584234076694416E-14</v>
      </c>
      <c r="V63" s="147">
        <f>1/(SQRT(2*PI())*'Tvorba normal a lognormal'!$H$10*N63)*EXP(-0.5*((LN(N63)-'Tvorba normal a lognormal'!$H$9)/'Tvorba normal a lognormal'!$H$10)^2)*$E$15</f>
        <v>3.9708664141966255E-09</v>
      </c>
      <c r="W63" s="123">
        <f t="shared" si="7"/>
        <v>0.00015624990072835563</v>
      </c>
      <c r="X63" s="123">
        <f t="shared" si="8"/>
        <v>1.5767780079394765E-17</v>
      </c>
      <c r="Y63" s="124">
        <f t="shared" si="9"/>
        <v>9.927162881935554E-11</v>
      </c>
      <c r="AL63" s="92">
        <v>61</v>
      </c>
      <c r="AM63" s="133">
        <f t="shared" si="10"/>
        <v>519.689</v>
      </c>
      <c r="AN63" s="134">
        <f>1/(SQRT(2*PI())*'Tvorba normal a lognormal'!$H$10*AM63)*EXP(-0.5*((LN(AM63)-'Tvorba normal a lognormal'!$H$9)/'Tvorba normal a lognormal'!$H$10)^2)*$E$15</f>
        <v>2.3600329087881804E-05</v>
      </c>
    </row>
    <row r="64" spans="1:40" ht="15.75" customHeight="1" thickBot="1">
      <c r="A64" s="57">
        <v>63</v>
      </c>
      <c r="B64" s="9">
        <v>331</v>
      </c>
      <c r="G64" s="93" t="s">
        <v>17</v>
      </c>
      <c r="H64" s="94" t="s">
        <v>21</v>
      </c>
      <c r="I64" s="95" t="s">
        <v>21</v>
      </c>
      <c r="K64" s="96">
        <f>DCOUNT($A$1:$B$1048,$B$1,H64:I65)</f>
        <v>13</v>
      </c>
      <c r="M64" s="92">
        <v>63</v>
      </c>
      <c r="N64" s="104">
        <f t="shared" si="0"/>
        <v>612.5</v>
      </c>
      <c r="O64" s="105">
        <f>+K124</f>
        <v>0</v>
      </c>
      <c r="P64" s="116">
        <f t="shared" si="1"/>
        <v>0</v>
      </c>
      <c r="Q64" s="121">
        <f t="shared" si="2"/>
        <v>0.0001562500000000002</v>
      </c>
      <c r="R64" s="144">
        <f t="shared" si="3"/>
        <v>1.0993864044879255E-12</v>
      </c>
      <c r="S64" s="123">
        <f t="shared" si="4"/>
        <v>0.00015624999997251553</v>
      </c>
      <c r="T64" s="123">
        <f t="shared" si="5"/>
        <v>1.2086504663728886E-24</v>
      </c>
      <c r="U64" s="124">
        <f t="shared" si="6"/>
        <v>2.7484660109780853E-14</v>
      </c>
      <c r="V64" s="147">
        <f>1/(SQRT(2*PI())*'Tvorba normal a lognormal'!$H$10*N64)*EXP(-0.5*((LN(N64)-'Tvorba normal a lognormal'!$H$9)/'Tvorba normal a lognormal'!$H$10)^2)*$E$15</f>
        <v>2.3035682692811032E-09</v>
      </c>
      <c r="W64" s="123">
        <f t="shared" si="7"/>
        <v>0.00015624994241079877</v>
      </c>
      <c r="X64" s="123">
        <f t="shared" si="8"/>
        <v>5.306426771238737E-18</v>
      </c>
      <c r="Y64" s="124">
        <f t="shared" si="9"/>
        <v>5.7589196119174075E-11</v>
      </c>
      <c r="AL64" s="92">
        <v>62</v>
      </c>
      <c r="AM64" s="133">
        <f t="shared" si="10"/>
        <v>524.689</v>
      </c>
      <c r="AN64" s="134">
        <f>1/(SQRT(2*PI())*'Tvorba normal a lognormal'!$H$10*AM64)*EXP(-0.5*((LN(AM64)-'Tvorba normal a lognormal'!$H$9)/'Tvorba normal a lognormal'!$H$10)^2)*$E$15</f>
        <v>1.5184238123000973E-05</v>
      </c>
    </row>
    <row r="65" spans="1:40" ht="15.75" customHeight="1" thickBot="1">
      <c r="A65" s="57">
        <v>64</v>
      </c>
      <c r="B65" s="9">
        <v>331</v>
      </c>
      <c r="G65" s="97">
        <v>32</v>
      </c>
      <c r="H65" s="98" t="str">
        <f>CONCATENATE("&gt;",FIXED($E$13+(G65-1)*$E$15,0))</f>
        <v>&gt;455</v>
      </c>
      <c r="I65" s="34" t="str">
        <f>CONCATENATE("&lt;=",FIXED($E$13+G65*$E$15,0))</f>
        <v>&lt;=460</v>
      </c>
      <c r="K65" s="99"/>
      <c r="M65" s="92">
        <v>64</v>
      </c>
      <c r="N65" s="104">
        <f t="shared" si="0"/>
        <v>617.5</v>
      </c>
      <c r="O65" s="105">
        <f>+K126</f>
        <v>0</v>
      </c>
      <c r="P65" s="116">
        <f t="shared" si="1"/>
        <v>0</v>
      </c>
      <c r="Q65" s="121">
        <f t="shared" si="2"/>
        <v>0.0001562500000000002</v>
      </c>
      <c r="R65" s="144">
        <f t="shared" si="3"/>
        <v>3.900116890148336E-13</v>
      </c>
      <c r="S65" s="123">
        <f t="shared" si="4"/>
        <v>0.0001562499999902499</v>
      </c>
      <c r="T65" s="123">
        <f t="shared" si="5"/>
        <v>1.5210911756820328E-25</v>
      </c>
      <c r="U65" s="124">
        <f t="shared" si="6"/>
        <v>9.750292225066628E-15</v>
      </c>
      <c r="V65" s="147">
        <f>1/(SQRT(2*PI())*'Tvorba normal a lognormal'!$H$10*N65)*EXP(-0.5*((LN(N65)-'Tvorba normal a lognormal'!$H$9)/'Tvorba normal a lognormal'!$H$10)^2)*$E$15</f>
        <v>1.3306418809349726E-09</v>
      </c>
      <c r="W65" s="123">
        <f t="shared" si="7"/>
        <v>0.00015624996673395492</v>
      </c>
      <c r="X65" s="123">
        <f t="shared" si="8"/>
        <v>1.770607815298162E-18</v>
      </c>
      <c r="Y65" s="124">
        <f t="shared" si="9"/>
        <v>3.32660434821587E-11</v>
      </c>
      <c r="AL65" s="92">
        <v>63</v>
      </c>
      <c r="AM65" s="133">
        <f t="shared" si="10"/>
        <v>529.689</v>
      </c>
      <c r="AN65" s="134">
        <f>1/(SQRT(2*PI())*'Tvorba normal a lognormal'!$H$10*AM65)*EXP(-0.5*((LN(AM65)-'Tvorba normal a lognormal'!$H$9)/'Tvorba normal a lognormal'!$H$10)^2)*$E$15</f>
        <v>9.69480387424427E-06</v>
      </c>
    </row>
    <row r="66" spans="1:40" ht="15.75" customHeight="1" thickBot="1">
      <c r="A66" s="57">
        <v>65</v>
      </c>
      <c r="B66" s="9">
        <v>331</v>
      </c>
      <c r="G66" s="93" t="s">
        <v>17</v>
      </c>
      <c r="H66" s="94" t="s">
        <v>21</v>
      </c>
      <c r="I66" s="95" t="s">
        <v>21</v>
      </c>
      <c r="K66" s="96">
        <f>DCOUNT($A$1:$B$1048,$B$1,H66:I67)</f>
        <v>3</v>
      </c>
      <c r="M66" s="92">
        <v>65</v>
      </c>
      <c r="N66" s="104">
        <f t="shared" si="0"/>
        <v>622.5</v>
      </c>
      <c r="O66" s="105">
        <f>+K128</f>
        <v>0</v>
      </c>
      <c r="P66" s="116">
        <f t="shared" si="1"/>
        <v>0</v>
      </c>
      <c r="Q66" s="121">
        <f t="shared" si="2"/>
        <v>0.0001562500000000002</v>
      </c>
      <c r="R66" s="144">
        <f t="shared" si="3"/>
        <v>1.354420455552557E-13</v>
      </c>
      <c r="S66" s="123">
        <f t="shared" si="4"/>
        <v>0.00015624999999661415</v>
      </c>
      <c r="T66" s="123">
        <f t="shared" si="5"/>
        <v>1.834454770419196E-26</v>
      </c>
      <c r="U66" s="124">
        <f t="shared" si="6"/>
        <v>3.3860511388447054E-15</v>
      </c>
      <c r="V66" s="147">
        <f>1/(SQRT(2*PI())*'Tvorba normal a lognormal'!$H$10*N66)*EXP(-0.5*((LN(N66)-'Tvorba normal a lognormal'!$H$9)/'Tvorba normal a lognormal'!$H$10)^2)*$E$15</f>
        <v>7.654659182566492E-10</v>
      </c>
      <c r="W66" s="123">
        <f t="shared" si="7"/>
        <v>0.00015624998086335282</v>
      </c>
      <c r="X66" s="123">
        <f t="shared" si="8"/>
        <v>5.859380720124951E-19</v>
      </c>
      <c r="Y66" s="124">
        <f t="shared" si="9"/>
        <v>1.91366467845401E-11</v>
      </c>
      <c r="AL66" s="92">
        <v>64</v>
      </c>
      <c r="AM66" s="133">
        <f t="shared" si="10"/>
        <v>534.689</v>
      </c>
      <c r="AN66" s="134">
        <f>1/(SQRT(2*PI())*'Tvorba normal a lognormal'!$H$10*AM66)*EXP(-0.5*((LN(AM66)-'Tvorba normal a lognormal'!$H$9)/'Tvorba normal a lognormal'!$H$10)^2)*$E$15</f>
        <v>6.1442205082062185E-06</v>
      </c>
    </row>
    <row r="67" spans="1:40" ht="15.75" customHeight="1" thickBot="1">
      <c r="A67" s="57">
        <v>66</v>
      </c>
      <c r="B67" s="9">
        <v>331</v>
      </c>
      <c r="G67" s="97">
        <v>33</v>
      </c>
      <c r="H67" s="98" t="str">
        <f>CONCATENATE("&gt;",FIXED($E$13+(G67-1)*$E$15,0))</f>
        <v>&gt;460</v>
      </c>
      <c r="I67" s="34" t="str">
        <f>CONCATENATE("&lt;=",FIXED($E$13+G67*$E$15,0))</f>
        <v>&lt;=465</v>
      </c>
      <c r="K67" s="99"/>
      <c r="M67" s="92">
        <v>66</v>
      </c>
      <c r="N67" s="104">
        <f aca="true" t="shared" si="11" ref="N67:N81">+$E$13+$E$15/2+(M67-1)*$E$15</f>
        <v>627.5</v>
      </c>
      <c r="O67" s="105">
        <f>+K130</f>
        <v>0</v>
      </c>
      <c r="P67" s="116">
        <f aca="true" t="shared" si="12" ref="P67:P81">+O67/$E$2</f>
        <v>0</v>
      </c>
      <c r="Q67" s="121">
        <f aca="true" t="shared" si="13" ref="Q67:Q81">+(P67-$AB$10)^2</f>
        <v>0.0001562500000000002</v>
      </c>
      <c r="R67" s="144">
        <f aca="true" t="shared" si="14" ref="R67:R81">+NORMDIST(N67,$E$5,$E$6,FALSE)*$E$15</f>
        <v>4.604452576631737E-14</v>
      </c>
      <c r="S67" s="123">
        <f aca="true" t="shared" si="15" ref="S67:S81">+(R67-$AB$10)^2</f>
        <v>0.00015624999999884907</v>
      </c>
      <c r="T67" s="123">
        <f aca="true" t="shared" si="16" ref="T67:T81">+(P67-R67)^2</f>
        <v>2.1200983530450643E-27</v>
      </c>
      <c r="U67" s="124">
        <f aca="true" t="shared" si="17" ref="U67:U81">2*(P67-R67)*(R67-$AB$10)</f>
        <v>1.1511131441536947E-15</v>
      </c>
      <c r="V67" s="147">
        <f>1/(SQRT(2*PI())*'Tvorba normal a lognormal'!$H$10*N67)*EXP(-0.5*((LN(N67)-'Tvorba normal a lognormal'!$H$9)/'Tvorba normal a lognormal'!$H$10)^2)*$E$15</f>
        <v>4.385846706932463E-10</v>
      </c>
      <c r="W67" s="123">
        <f aca="true" t="shared" si="18" ref="W67:W81">+(V67-$AB$10)^2</f>
        <v>0.00015624998903538364</v>
      </c>
      <c r="X67" s="123">
        <f aca="true" t="shared" si="19" ref="X67:X81">+(P67-V67)^2</f>
        <v>1.923565133671033E-19</v>
      </c>
      <c r="Y67" s="124">
        <f aca="true" t="shared" si="20" ref="Y67:Y81">2*(P67-V67)*(V67-$AB$10)</f>
        <v>1.0964616382618138E-11</v>
      </c>
      <c r="AL67" s="92">
        <v>65</v>
      </c>
      <c r="AM67" s="133">
        <f t="shared" si="10"/>
        <v>539.689</v>
      </c>
      <c r="AN67" s="134">
        <f>1/(SQRT(2*PI())*'Tvorba normal a lognormal'!$H$10*AM67)*EXP(-0.5*((LN(AM67)-'Tvorba normal a lognormal'!$H$9)/'Tvorba normal a lognormal'!$H$10)^2)*$E$15</f>
        <v>3.86618819595257E-06</v>
      </c>
    </row>
    <row r="68" spans="1:40" ht="15.75" customHeight="1" thickBot="1">
      <c r="A68" s="57">
        <v>67</v>
      </c>
      <c r="B68" s="9">
        <v>331</v>
      </c>
      <c r="G68" s="93" t="s">
        <v>17</v>
      </c>
      <c r="H68" s="94" t="s">
        <v>21</v>
      </c>
      <c r="I68" s="95" t="s">
        <v>21</v>
      </c>
      <c r="K68" s="96">
        <f>DCOUNT($A$1:$B$1048,$B$1,H68:I69)</f>
        <v>1</v>
      </c>
      <c r="M68" s="92">
        <v>67</v>
      </c>
      <c r="N68" s="104">
        <f t="shared" si="11"/>
        <v>632.5</v>
      </c>
      <c r="O68" s="105">
        <f>+K132</f>
        <v>0</v>
      </c>
      <c r="P68" s="116">
        <f t="shared" si="12"/>
        <v>0</v>
      </c>
      <c r="Q68" s="121">
        <f t="shared" si="13"/>
        <v>0.0001562500000000002</v>
      </c>
      <c r="R68" s="144">
        <f t="shared" si="14"/>
        <v>1.532325834754694E-14</v>
      </c>
      <c r="S68" s="123">
        <f t="shared" si="15"/>
        <v>0.00015624999999961712</v>
      </c>
      <c r="T68" s="123">
        <f t="shared" si="16"/>
        <v>2.3480224638566697E-28</v>
      </c>
      <c r="U68" s="124">
        <f t="shared" si="17"/>
        <v>3.8308145868820413E-16</v>
      </c>
      <c r="V68" s="147">
        <f>1/(SQRT(2*PI())*'Tvorba normal a lognormal'!$H$10*N68)*EXP(-0.5*((LN(N68)-'Tvorba normal a lognormal'!$H$9)/'Tvorba normal a lognormal'!$H$10)^2)*$E$15</f>
        <v>2.503228231720931E-10</v>
      </c>
      <c r="W68" s="123">
        <f t="shared" si="18"/>
        <v>0.00015624999374192966</v>
      </c>
      <c r="X68" s="123">
        <f t="shared" si="19"/>
        <v>6.2661515800847E-20</v>
      </c>
      <c r="Y68" s="124">
        <f t="shared" si="20"/>
        <v>6.2580704539793E-12</v>
      </c>
      <c r="AL68" s="92">
        <v>66</v>
      </c>
      <c r="AM68" s="133">
        <f t="shared" si="10"/>
        <v>544.689</v>
      </c>
      <c r="AN68" s="134">
        <f>1/(SQRT(2*PI())*'Tvorba normal a lognormal'!$H$10*AM68)*EXP(-0.5*((LN(AM68)-'Tvorba normal a lognormal'!$H$9)/'Tvorba normal a lognormal'!$H$10)^2)*$E$15</f>
        <v>2.4159642039973268E-06</v>
      </c>
    </row>
    <row r="69" spans="1:40" ht="15.75" customHeight="1" thickBot="1">
      <c r="A69" s="57">
        <v>68</v>
      </c>
      <c r="B69" s="9">
        <v>331</v>
      </c>
      <c r="G69" s="97">
        <v>34</v>
      </c>
      <c r="H69" s="98" t="str">
        <f>CONCATENATE("&gt;",FIXED($E$13+(G69-1)*$E$15,0))</f>
        <v>&gt;465</v>
      </c>
      <c r="I69" s="34" t="str">
        <f>CONCATENATE("&lt;=",FIXED($E$13+G69*$E$15,0))</f>
        <v>&lt;=470</v>
      </c>
      <c r="K69" s="99"/>
      <c r="M69" s="92">
        <v>68</v>
      </c>
      <c r="N69" s="104">
        <f t="shared" si="11"/>
        <v>637.5</v>
      </c>
      <c r="O69" s="105">
        <f>+K134</f>
        <v>0</v>
      </c>
      <c r="P69" s="116">
        <f t="shared" si="12"/>
        <v>0</v>
      </c>
      <c r="Q69" s="121">
        <f t="shared" si="13"/>
        <v>0.0001562500000000002</v>
      </c>
      <c r="R69" s="144">
        <f t="shared" si="14"/>
        <v>4.991980297035373E-15</v>
      </c>
      <c r="S69" s="123">
        <f t="shared" si="15"/>
        <v>0.00015624999999987537</v>
      </c>
      <c r="T69" s="123">
        <f t="shared" si="16"/>
        <v>2.4919867285989368E-29</v>
      </c>
      <c r="U69" s="124">
        <f t="shared" si="17"/>
        <v>1.2479950742583454E-16</v>
      </c>
      <c r="V69" s="147">
        <f>1/(SQRT(2*PI())*'Tvorba normal a lognormal'!$H$10*N69)*EXP(-0.5*((LN(N69)-'Tvorba normal a lognormal'!$H$9)/'Tvorba normal a lognormal'!$H$10)^2)*$E$15</f>
        <v>1.4233823039170186E-10</v>
      </c>
      <c r="W69" s="123">
        <f t="shared" si="18"/>
        <v>0.00015624999644154447</v>
      </c>
      <c r="X69" s="123">
        <f t="shared" si="19"/>
        <v>2.02601718310412E-20</v>
      </c>
      <c r="Y69" s="124">
        <f t="shared" si="20"/>
        <v>3.5584557192722053E-12</v>
      </c>
      <c r="AL69" s="92">
        <v>67</v>
      </c>
      <c r="AM69" s="133">
        <f t="shared" si="10"/>
        <v>549.689</v>
      </c>
      <c r="AN69" s="134">
        <f>1/(SQRT(2*PI())*'Tvorba normal a lognormal'!$H$10*AM69)*EXP(-0.5*((LN(AM69)-'Tvorba normal a lognormal'!$H$9)/'Tvorba normal a lognormal'!$H$10)^2)*$E$15</f>
        <v>1.4996452520384263E-06</v>
      </c>
    </row>
    <row r="70" spans="1:40" ht="15.75" customHeight="1" thickBot="1">
      <c r="A70" s="57">
        <v>69</v>
      </c>
      <c r="B70" s="9">
        <v>331</v>
      </c>
      <c r="G70" s="93" t="s">
        <v>17</v>
      </c>
      <c r="H70" s="94" t="s">
        <v>21</v>
      </c>
      <c r="I70" s="95" t="s">
        <v>21</v>
      </c>
      <c r="K70" s="96">
        <f>DCOUNT($A$1:$B$1048,$B$1,H70:I71)</f>
        <v>5</v>
      </c>
      <c r="M70" s="92">
        <v>69</v>
      </c>
      <c r="N70" s="104">
        <f t="shared" si="11"/>
        <v>642.5</v>
      </c>
      <c r="O70" s="105">
        <f>+K136</f>
        <v>0</v>
      </c>
      <c r="P70" s="116">
        <f t="shared" si="12"/>
        <v>0</v>
      </c>
      <c r="Q70" s="121">
        <f t="shared" si="13"/>
        <v>0.0001562500000000002</v>
      </c>
      <c r="R70" s="144">
        <f t="shared" si="14"/>
        <v>1.5920005764506826E-15</v>
      </c>
      <c r="S70" s="123">
        <f t="shared" si="15"/>
        <v>0.00015624999999996038</v>
      </c>
      <c r="T70" s="123">
        <f t="shared" si="16"/>
        <v>2.5344658354193056E-30</v>
      </c>
      <c r="U70" s="124">
        <f t="shared" si="17"/>
        <v>3.980001441126202E-17</v>
      </c>
      <c r="V70" s="147">
        <f>1/(SQRT(2*PI())*'Tvorba normal a lognormal'!$H$10*N70)*EXP(-0.5*((LN(N70)-'Tvorba normal a lognormal'!$H$9)/'Tvorba normal a lognormal'!$H$10)^2)*$E$15</f>
        <v>8.064357498953368E-11</v>
      </c>
      <c r="W70" s="123">
        <f t="shared" si="18"/>
        <v>0.00015624999798391083</v>
      </c>
      <c r="X70" s="123">
        <f t="shared" si="19"/>
        <v>6.5033861870925416E-21</v>
      </c>
      <c r="Y70" s="124">
        <f t="shared" si="20"/>
        <v>2.016089361731571E-12</v>
      </c>
      <c r="AL70" s="92">
        <v>68</v>
      </c>
      <c r="AM70" s="133">
        <f t="shared" si="10"/>
        <v>554.689</v>
      </c>
      <c r="AN70" s="134">
        <f>1/(SQRT(2*PI())*'Tvorba normal a lognormal'!$H$10*AM70)*EXP(-0.5*((LN(AM70)-'Tvorba normal a lognormal'!$H$9)/'Tvorba normal a lognormal'!$H$10)^2)*$E$15</f>
        <v>9.248533009216064E-07</v>
      </c>
    </row>
    <row r="71" spans="1:40" ht="15.75" customHeight="1" thickBot="1">
      <c r="A71" s="57">
        <v>70</v>
      </c>
      <c r="B71" s="9">
        <v>331</v>
      </c>
      <c r="G71" s="97">
        <v>35</v>
      </c>
      <c r="H71" s="98" t="str">
        <f>CONCATENATE("&gt;",FIXED($E$13+(G71-1)*$E$15,0))</f>
        <v>&gt;470</v>
      </c>
      <c r="I71" s="34" t="str">
        <f>CONCATENATE("&lt;=",FIXED($E$13+G71*$E$15,0))</f>
        <v>&lt;=475</v>
      </c>
      <c r="K71" s="99"/>
      <c r="M71" s="92">
        <v>70</v>
      </c>
      <c r="N71" s="104">
        <f t="shared" si="11"/>
        <v>647.5</v>
      </c>
      <c r="O71" s="105">
        <f>+K138</f>
        <v>0</v>
      </c>
      <c r="P71" s="116">
        <f t="shared" si="12"/>
        <v>0</v>
      </c>
      <c r="Q71" s="121">
        <f t="shared" si="13"/>
        <v>0.0001562500000000002</v>
      </c>
      <c r="R71" s="144">
        <f t="shared" si="14"/>
        <v>4.970066481865606E-16</v>
      </c>
      <c r="S71" s="123">
        <f t="shared" si="15"/>
        <v>0.00015624999999998775</v>
      </c>
      <c r="T71" s="123">
        <f t="shared" si="16"/>
        <v>2.4701560834163965E-31</v>
      </c>
      <c r="U71" s="124">
        <f t="shared" si="17"/>
        <v>1.2425166204663528E-17</v>
      </c>
      <c r="V71" s="147">
        <f>1/(SQRT(2*PI())*'Tvorba normal a lognormal'!$H$10*N71)*EXP(-0.5*((LN(N71)-'Tvorba normal a lognormal'!$H$9)/'Tvorba normal a lognormal'!$H$10)^2)*$E$15</f>
        <v>4.5529869109894485E-11</v>
      </c>
      <c r="W71" s="123">
        <f t="shared" si="18"/>
        <v>0.00015624999886175344</v>
      </c>
      <c r="X71" s="123">
        <f t="shared" si="19"/>
        <v>2.072968981164124E-21</v>
      </c>
      <c r="Y71" s="124">
        <f t="shared" si="20"/>
        <v>1.1382467236014248E-12</v>
      </c>
      <c r="AL71" s="92">
        <v>69</v>
      </c>
      <c r="AM71" s="133">
        <f t="shared" si="10"/>
        <v>559.689</v>
      </c>
      <c r="AN71" s="134">
        <f>1/(SQRT(2*PI())*'Tvorba normal a lognormal'!$H$10*AM71)*EXP(-0.5*((LN(AM71)-'Tvorba normal a lognormal'!$H$9)/'Tvorba normal a lognormal'!$H$10)^2)*$E$15</f>
        <v>5.668078115136772E-07</v>
      </c>
    </row>
    <row r="72" spans="1:40" ht="15.75" customHeight="1" thickBot="1">
      <c r="A72" s="57">
        <v>71</v>
      </c>
      <c r="B72" s="9">
        <v>331</v>
      </c>
      <c r="G72" s="93" t="s">
        <v>17</v>
      </c>
      <c r="H72" s="94" t="s">
        <v>21</v>
      </c>
      <c r="I72" s="95" t="s">
        <v>21</v>
      </c>
      <c r="K72" s="96">
        <f>DCOUNT($A$1:$B$1048,$B$1,H72:I73)</f>
        <v>0</v>
      </c>
      <c r="M72" s="92">
        <v>71</v>
      </c>
      <c r="N72" s="104">
        <f t="shared" si="11"/>
        <v>652.5</v>
      </c>
      <c r="O72" s="105">
        <f>+K140</f>
        <v>0</v>
      </c>
      <c r="P72" s="116">
        <f t="shared" si="12"/>
        <v>0</v>
      </c>
      <c r="Q72" s="121">
        <f t="shared" si="13"/>
        <v>0.0001562500000000002</v>
      </c>
      <c r="R72" s="144">
        <f t="shared" si="14"/>
        <v>1.5189021430397052E-16</v>
      </c>
      <c r="S72" s="123">
        <f t="shared" si="15"/>
        <v>0.00015624999999999637</v>
      </c>
      <c r="T72" s="123">
        <f t="shared" si="16"/>
        <v>2.307063720130609E-32</v>
      </c>
      <c r="U72" s="124">
        <f t="shared" si="17"/>
        <v>3.797255357599219E-18</v>
      </c>
      <c r="V72" s="147">
        <f>1/(SQRT(2*PI())*'Tvorba normal a lognormal'!$H$10*N72)*EXP(-0.5*((LN(N72)-'Tvorba normal a lognormal'!$H$9)/'Tvorba normal a lognormal'!$H$10)^2)*$E$15</f>
        <v>2.5618351358141245E-11</v>
      </c>
      <c r="W72" s="123">
        <f t="shared" si="18"/>
        <v>0.00015624999935954142</v>
      </c>
      <c r="X72" s="123">
        <f t="shared" si="19"/>
        <v>6.562999263091774E-22</v>
      </c>
      <c r="Y72" s="124">
        <f t="shared" si="20"/>
        <v>6.404587826409316E-13</v>
      </c>
      <c r="AL72" s="92">
        <v>70</v>
      </c>
      <c r="AM72" s="133">
        <f t="shared" si="10"/>
        <v>564.689</v>
      </c>
      <c r="AN72" s="134">
        <f>1/(SQRT(2*PI())*'Tvorba normal a lognormal'!$H$10*AM72)*EXP(-0.5*((LN(AM72)-'Tvorba normal a lognormal'!$H$9)/'Tvorba normal a lognormal'!$H$10)^2)*$E$15</f>
        <v>3.452762029054506E-07</v>
      </c>
    </row>
    <row r="73" spans="1:40" ht="15.75" customHeight="1" thickBot="1">
      <c r="A73" s="57">
        <v>72</v>
      </c>
      <c r="B73" s="9">
        <v>331</v>
      </c>
      <c r="G73" s="97">
        <v>36</v>
      </c>
      <c r="H73" s="98" t="str">
        <f>CONCATENATE("&gt;",FIXED($E$13+(G73-1)*$E$15,0))</f>
        <v>&gt;475</v>
      </c>
      <c r="I73" s="34" t="str">
        <f>CONCATENATE("&lt;=",FIXED($E$13+G73*$E$15,0))</f>
        <v>&lt;=480</v>
      </c>
      <c r="K73" s="99"/>
      <c r="M73" s="92">
        <v>72</v>
      </c>
      <c r="N73" s="104">
        <f t="shared" si="11"/>
        <v>657.5</v>
      </c>
      <c r="O73" s="105">
        <f>+K142</f>
        <v>0</v>
      </c>
      <c r="P73" s="116">
        <f t="shared" si="12"/>
        <v>0</v>
      </c>
      <c r="Q73" s="121">
        <f t="shared" si="13"/>
        <v>0.0001562500000000002</v>
      </c>
      <c r="R73" s="144">
        <f t="shared" si="14"/>
        <v>4.544080442493638E-17</v>
      </c>
      <c r="S73" s="123">
        <f t="shared" si="15"/>
        <v>0.00015624999999999905</v>
      </c>
      <c r="T73" s="123">
        <f t="shared" si="16"/>
        <v>2.064866706785318E-33</v>
      </c>
      <c r="U73" s="124">
        <f t="shared" si="17"/>
        <v>1.1360201106234061E-18</v>
      </c>
      <c r="V73" s="147">
        <f>1/(SQRT(2*PI())*'Tvorba normal a lognormal'!$H$10*N73)*EXP(-0.5*((LN(N73)-'Tvorba normal a lognormal'!$H$9)/'Tvorba normal a lognormal'!$H$10)^2)*$E$15</f>
        <v>1.4367535784218795E-11</v>
      </c>
      <c r="W73" s="123">
        <f t="shared" si="18"/>
        <v>0.00015624999964081182</v>
      </c>
      <c r="X73" s="123">
        <f t="shared" si="19"/>
        <v>2.064260845108076E-22</v>
      </c>
      <c r="Y73" s="124">
        <f t="shared" si="20"/>
        <v>3.5918839419261795E-13</v>
      </c>
      <c r="AL73" s="92">
        <v>71</v>
      </c>
      <c r="AM73" s="133">
        <f aca="true" t="shared" si="21" ref="AM73:AM82">+AM72+5</f>
        <v>569.689</v>
      </c>
      <c r="AN73" s="134">
        <f>1/(SQRT(2*PI())*'Tvorba normal a lognormal'!$H$10*AM73)*EXP(-0.5*((LN(AM73)-'Tvorba normal a lognormal'!$H$9)/'Tvorba normal a lognormal'!$H$10)^2)*$E$15</f>
        <v>2.090987416218212E-07</v>
      </c>
    </row>
    <row r="74" spans="1:40" ht="15.75" customHeight="1" thickBot="1">
      <c r="A74" s="57">
        <v>73</v>
      </c>
      <c r="B74" s="9">
        <v>331</v>
      </c>
      <c r="G74" s="93" t="s">
        <v>17</v>
      </c>
      <c r="H74" s="94" t="s">
        <v>21</v>
      </c>
      <c r="I74" s="95" t="s">
        <v>21</v>
      </c>
      <c r="K74" s="96">
        <f>DCOUNT($A$1:$B$1048,$B$1,H74:I75)</f>
        <v>1</v>
      </c>
      <c r="M74" s="92">
        <v>73</v>
      </c>
      <c r="N74" s="104">
        <f t="shared" si="11"/>
        <v>662.5</v>
      </c>
      <c r="O74" s="105">
        <f>+K144</f>
        <v>0</v>
      </c>
      <c r="P74" s="116">
        <f t="shared" si="12"/>
        <v>0</v>
      </c>
      <c r="Q74" s="121">
        <f t="shared" si="13"/>
        <v>0.0001562500000000002</v>
      </c>
      <c r="R74" s="144">
        <f t="shared" si="14"/>
        <v>1.330794037496415E-17</v>
      </c>
      <c r="S74" s="123">
        <f t="shared" si="15"/>
        <v>0.00015624999999999984</v>
      </c>
      <c r="T74" s="123">
        <f t="shared" si="16"/>
        <v>1.7710127702360096E-34</v>
      </c>
      <c r="U74" s="124">
        <f t="shared" si="17"/>
        <v>3.326985093741036E-19</v>
      </c>
      <c r="V74" s="147">
        <f>1/(SQRT(2*PI())*'Tvorba normal a lognormal'!$H$10*N74)*EXP(-0.5*((LN(N74)-'Tvorba normal a lognormal'!$H$9)/'Tvorba normal a lognormal'!$H$10)^2)*$E$15</f>
        <v>8.032235534649951E-12</v>
      </c>
      <c r="W74" s="123">
        <f t="shared" si="18"/>
        <v>0.0001562499997991943</v>
      </c>
      <c r="X74" s="123">
        <f t="shared" si="19"/>
        <v>6.451680768409339E-23</v>
      </c>
      <c r="Y74" s="124">
        <f t="shared" si="20"/>
        <v>2.0080588823721528E-13</v>
      </c>
      <c r="AL74" s="92">
        <v>72</v>
      </c>
      <c r="AM74" s="133">
        <f t="shared" si="21"/>
        <v>574.689</v>
      </c>
      <c r="AN74" s="134">
        <f>1/(SQRT(2*PI())*'Tvorba normal a lognormal'!$H$10*AM74)*EXP(-0.5*((LN(AM74)-'Tvorba normal a lognormal'!$H$9)/'Tvorba normal a lognormal'!$H$10)^2)*$E$15</f>
        <v>1.2591379200995463E-07</v>
      </c>
    </row>
    <row r="75" spans="1:40" ht="15.75" customHeight="1" thickBot="1">
      <c r="A75" s="57">
        <v>74</v>
      </c>
      <c r="B75" s="9">
        <v>331</v>
      </c>
      <c r="G75" s="97">
        <v>37</v>
      </c>
      <c r="H75" s="98" t="str">
        <f>CONCATENATE("&gt;",FIXED($E$13+(G75-1)*$E$15,0))</f>
        <v>&gt;480</v>
      </c>
      <c r="I75" s="34" t="str">
        <f>CONCATENATE("&lt;=",FIXED($E$13+G75*$E$15,0))</f>
        <v>&lt;=485</v>
      </c>
      <c r="K75" s="99"/>
      <c r="M75" s="92">
        <v>74</v>
      </c>
      <c r="N75" s="104">
        <f t="shared" si="11"/>
        <v>667.5</v>
      </c>
      <c r="O75" s="105">
        <f>+K146</f>
        <v>0</v>
      </c>
      <c r="P75" s="116">
        <f t="shared" si="12"/>
        <v>0</v>
      </c>
      <c r="Q75" s="121">
        <f t="shared" si="13"/>
        <v>0.0001562500000000002</v>
      </c>
      <c r="R75" s="144">
        <f t="shared" si="14"/>
        <v>3.815261421477996E-18</v>
      </c>
      <c r="S75" s="123">
        <f t="shared" si="15"/>
        <v>0.0001562500000000001</v>
      </c>
      <c r="T75" s="123">
        <f t="shared" si="16"/>
        <v>1.45562197142183E-35</v>
      </c>
      <c r="U75" s="124">
        <f t="shared" si="17"/>
        <v>9.538153553694994E-20</v>
      </c>
      <c r="V75" s="147">
        <f>1/(SQRT(2*PI())*'Tvorba normal a lognormal'!$H$10*N75)*EXP(-0.5*((LN(N75)-'Tvorba normal a lognormal'!$H$9)/'Tvorba normal a lognormal'!$H$10)^2)*$E$15</f>
        <v>4.4767093082392575E-12</v>
      </c>
      <c r="W75" s="123">
        <f t="shared" si="18"/>
        <v>0.00015624999988808248</v>
      </c>
      <c r="X75" s="123">
        <f t="shared" si="19"/>
        <v>2.004092623047601E-23</v>
      </c>
      <c r="Y75" s="124">
        <f t="shared" si="20"/>
        <v>1.1191773266589966E-13</v>
      </c>
      <c r="AL75" s="92">
        <v>73</v>
      </c>
      <c r="AM75" s="133">
        <f t="shared" si="21"/>
        <v>579.689</v>
      </c>
      <c r="AN75" s="134">
        <f>1/(SQRT(2*PI())*'Tvorba normal a lognormal'!$H$10*AM75)*EXP(-0.5*((LN(AM75)-'Tvorba normal a lognormal'!$H$9)/'Tvorba normal a lognormal'!$H$10)^2)*$E$15</f>
        <v>7.54071680385481E-08</v>
      </c>
    </row>
    <row r="76" spans="1:40" ht="15.75" customHeight="1" thickBot="1">
      <c r="A76" s="57">
        <v>75</v>
      </c>
      <c r="B76" s="9">
        <v>331</v>
      </c>
      <c r="G76" s="93" t="s">
        <v>17</v>
      </c>
      <c r="H76" s="94" t="s">
        <v>21</v>
      </c>
      <c r="I76" s="95" t="s">
        <v>21</v>
      </c>
      <c r="K76" s="96">
        <f>DCOUNT($A$1:$B$1048,$B$1,H76:I77)</f>
        <v>1</v>
      </c>
      <c r="M76" s="92">
        <v>75</v>
      </c>
      <c r="N76" s="104">
        <f t="shared" si="11"/>
        <v>672.5</v>
      </c>
      <c r="O76" s="105">
        <f>+K148</f>
        <v>0</v>
      </c>
      <c r="P76" s="116">
        <f t="shared" si="12"/>
        <v>0</v>
      </c>
      <c r="Q76" s="121">
        <f t="shared" si="13"/>
        <v>0.0001562500000000002</v>
      </c>
      <c r="R76" s="144">
        <f t="shared" si="14"/>
        <v>1.0707457893446557E-18</v>
      </c>
      <c r="S76" s="123">
        <f t="shared" si="15"/>
        <v>0.00015625000000000014</v>
      </c>
      <c r="T76" s="123">
        <f t="shared" si="16"/>
        <v>1.1464965453993098E-36</v>
      </c>
      <c r="U76" s="124">
        <f t="shared" si="17"/>
        <v>2.6768644733616404E-20</v>
      </c>
      <c r="V76" s="147">
        <f>1/(SQRT(2*PI())*'Tvorba normal a lognormal'!$H$10*N76)*EXP(-0.5*((LN(N76)-'Tvorba normal a lognormal'!$H$9)/'Tvorba normal a lognormal'!$H$10)^2)*$E$15</f>
        <v>2.487674540345534E-12</v>
      </c>
      <c r="W76" s="123">
        <f t="shared" si="18"/>
        <v>0.00015624999993780832</v>
      </c>
      <c r="X76" s="123">
        <f t="shared" si="19"/>
        <v>6.188524618683363E-24</v>
      </c>
      <c r="Y76" s="124">
        <f t="shared" si="20"/>
        <v>6.219186349626134E-14</v>
      </c>
      <c r="AL76" s="92">
        <v>74</v>
      </c>
      <c r="AM76" s="133">
        <f t="shared" si="21"/>
        <v>584.689</v>
      </c>
      <c r="AN76" s="134">
        <f>1/(SQRT(2*PI())*'Tvorba normal a lognormal'!$H$10*AM76)*EXP(-0.5*((LN(AM76)-'Tvorba normal a lognormal'!$H$9)/'Tvorba normal a lognormal'!$H$10)^2)*$E$15</f>
        <v>4.492075217444692E-08</v>
      </c>
    </row>
    <row r="77" spans="1:40" ht="15.75" customHeight="1" thickBot="1">
      <c r="A77" s="57">
        <v>76</v>
      </c>
      <c r="B77" s="9">
        <v>331</v>
      </c>
      <c r="G77" s="97">
        <v>38</v>
      </c>
      <c r="H77" s="98" t="str">
        <f>CONCATENATE("&gt;",FIXED($E$13+(G77-1)*$E$15,0))</f>
        <v>&gt;485</v>
      </c>
      <c r="I77" s="34" t="str">
        <f>CONCATENATE("&lt;=",FIXED($E$13+G77*$E$15,0))</f>
        <v>&lt;=490</v>
      </c>
      <c r="K77" s="99"/>
      <c r="M77" s="92">
        <v>76</v>
      </c>
      <c r="N77" s="104">
        <f t="shared" si="11"/>
        <v>677.5</v>
      </c>
      <c r="O77" s="105">
        <f>+K150</f>
        <v>0</v>
      </c>
      <c r="P77" s="116">
        <f t="shared" si="12"/>
        <v>0</v>
      </c>
      <c r="Q77" s="121">
        <f t="shared" si="13"/>
        <v>0.0001562500000000002</v>
      </c>
      <c r="R77" s="144">
        <f t="shared" si="14"/>
        <v>2.941691114198583E-19</v>
      </c>
      <c r="S77" s="123">
        <f t="shared" si="15"/>
        <v>0.0001562500000000002</v>
      </c>
      <c r="T77" s="123">
        <f t="shared" si="16"/>
        <v>8.653546611354901E-38</v>
      </c>
      <c r="U77" s="124">
        <f t="shared" si="17"/>
        <v>7.354227785496462E-21</v>
      </c>
      <c r="V77" s="147">
        <f>1/(SQRT(2*PI())*'Tvorba normal a lognormal'!$H$10*N77)*EXP(-0.5*((LN(N77)-'Tvorba normal a lognormal'!$H$9)/'Tvorba normal a lognormal'!$H$10)^2)*$E$15</f>
        <v>1.3784245537549314E-12</v>
      </c>
      <c r="W77" s="123">
        <f t="shared" si="18"/>
        <v>0.00015624999996553956</v>
      </c>
      <c r="X77" s="123">
        <f t="shared" si="19"/>
        <v>1.900054250394482E-24</v>
      </c>
      <c r="Y77" s="124">
        <f t="shared" si="20"/>
        <v>3.4460613840073196E-14</v>
      </c>
      <c r="AL77" s="92">
        <v>75</v>
      </c>
      <c r="AM77" s="133">
        <f t="shared" si="21"/>
        <v>589.689</v>
      </c>
      <c r="AN77" s="134">
        <f>1/(SQRT(2*PI())*'Tvorba normal a lognormal'!$H$10*AM77)*EXP(-0.5*((LN(AM77)-'Tvorba normal a lognormal'!$H$9)/'Tvorba normal a lognormal'!$H$10)^2)*$E$15</f>
        <v>2.662266223596192E-08</v>
      </c>
    </row>
    <row r="78" spans="1:40" ht="15.75" customHeight="1" thickBot="1">
      <c r="A78" s="57">
        <v>77</v>
      </c>
      <c r="B78" s="9">
        <v>331</v>
      </c>
      <c r="G78" s="93" t="s">
        <v>17</v>
      </c>
      <c r="H78" s="94" t="s">
        <v>21</v>
      </c>
      <c r="I78" s="95" t="s">
        <v>21</v>
      </c>
      <c r="K78" s="96">
        <f>DCOUNT($A$1:$B$1048,$B$1,H78:I79)</f>
        <v>1</v>
      </c>
      <c r="M78" s="92">
        <v>77</v>
      </c>
      <c r="N78" s="104">
        <f t="shared" si="11"/>
        <v>682.5</v>
      </c>
      <c r="O78" s="105">
        <f>+K152</f>
        <v>0</v>
      </c>
      <c r="P78" s="116">
        <f t="shared" si="12"/>
        <v>0</v>
      </c>
      <c r="Q78" s="121">
        <f t="shared" si="13"/>
        <v>0.0001562500000000002</v>
      </c>
      <c r="R78" s="144">
        <f t="shared" si="14"/>
        <v>7.91145535014115E-20</v>
      </c>
      <c r="S78" s="123">
        <f t="shared" si="15"/>
        <v>0.0001562500000000002</v>
      </c>
      <c r="T78" s="123">
        <f t="shared" si="16"/>
        <v>6.259112575727704E-39</v>
      </c>
      <c r="U78" s="124">
        <f t="shared" si="17"/>
        <v>1.977863837535289E-21</v>
      </c>
      <c r="V78" s="147">
        <f>1/(SQRT(2*PI())*'Tvorba normal a lognormal'!$H$10*N78)*EXP(-0.5*((LN(N78)-'Tvorba normal a lognormal'!$H$9)/'Tvorba normal a lognormal'!$H$10)^2)*$E$15</f>
        <v>7.616728827812772E-13</v>
      </c>
      <c r="W78" s="123">
        <f t="shared" si="18"/>
        <v>0.00015624999998095835</v>
      </c>
      <c r="X78" s="123">
        <f t="shared" si="19"/>
        <v>5.8014558036434125E-25</v>
      </c>
      <c r="Y78" s="124">
        <f t="shared" si="20"/>
        <v>1.9041822068371648E-14</v>
      </c>
      <c r="AL78" s="92">
        <v>76</v>
      </c>
      <c r="AM78" s="133">
        <f t="shared" si="21"/>
        <v>594.689</v>
      </c>
      <c r="AN78" s="134">
        <f>1/(SQRT(2*PI())*'Tvorba normal a lognormal'!$H$10*AM78)*EXP(-0.5*((LN(AM78)-'Tvorba normal a lognormal'!$H$9)/'Tvorba normal a lognormal'!$H$10)^2)*$E$15</f>
        <v>1.5699959419704165E-08</v>
      </c>
    </row>
    <row r="79" spans="1:40" ht="15.75" customHeight="1" thickBot="1">
      <c r="A79" s="57">
        <v>78</v>
      </c>
      <c r="B79" s="9">
        <v>331</v>
      </c>
      <c r="G79" s="97">
        <v>39</v>
      </c>
      <c r="H79" s="98" t="str">
        <f>CONCATENATE("&gt;",FIXED($E$13+(G79-1)*$E$15,0))</f>
        <v>&gt;490</v>
      </c>
      <c r="I79" s="34" t="str">
        <f>CONCATENATE("&lt;=",FIXED($E$13+G79*$E$15,0))</f>
        <v>&lt;=495</v>
      </c>
      <c r="K79" s="99"/>
      <c r="M79" s="92">
        <v>78</v>
      </c>
      <c r="N79" s="104">
        <f t="shared" si="11"/>
        <v>687.5</v>
      </c>
      <c r="O79" s="105">
        <f>+K154</f>
        <v>0</v>
      </c>
      <c r="P79" s="116">
        <f t="shared" si="12"/>
        <v>0</v>
      </c>
      <c r="Q79" s="121">
        <f t="shared" si="13"/>
        <v>0.0001562500000000002</v>
      </c>
      <c r="R79" s="144">
        <f t="shared" si="14"/>
        <v>2.0828803051076833E-20</v>
      </c>
      <c r="S79" s="123">
        <f t="shared" si="15"/>
        <v>0.0001562500000000002</v>
      </c>
      <c r="T79" s="123">
        <f t="shared" si="16"/>
        <v>4.338390365405476E-40</v>
      </c>
      <c r="U79" s="124">
        <f t="shared" si="17"/>
        <v>5.207200762769211E-22</v>
      </c>
      <c r="V79" s="147">
        <f>1/(SQRT(2*PI())*'Tvorba normal a lognormal'!$H$10*N79)*EXP(-0.5*((LN(N79)-'Tvorba normal a lognormal'!$H$9)/'Tvorba normal a lognormal'!$H$10)^2)*$E$15</f>
        <v>4.1974940180245393E-13</v>
      </c>
      <c r="W79" s="123">
        <f t="shared" si="18"/>
        <v>0.00015624999998950647</v>
      </c>
      <c r="X79" s="123">
        <f t="shared" si="19"/>
        <v>1.7618956031351791E-25</v>
      </c>
      <c r="Y79" s="124">
        <f t="shared" si="20"/>
        <v>1.0493735044708975E-14</v>
      </c>
      <c r="AL79" s="92">
        <v>77</v>
      </c>
      <c r="AM79" s="133">
        <f t="shared" si="21"/>
        <v>599.689</v>
      </c>
      <c r="AN79" s="134">
        <f>1/(SQRT(2*PI())*'Tvorba normal a lognormal'!$H$10*AM79)*EXP(-0.5*((LN(AM79)-'Tvorba normal a lognormal'!$H$9)/'Tvorba normal a lognormal'!$H$10)^2)*$E$15</f>
        <v>9.214213504293935E-09</v>
      </c>
    </row>
    <row r="80" spans="1:40" ht="15.75" customHeight="1" thickBot="1">
      <c r="A80" s="57">
        <v>79</v>
      </c>
      <c r="B80" s="9">
        <v>331</v>
      </c>
      <c r="G80" s="93" t="s">
        <v>17</v>
      </c>
      <c r="H80" s="94" t="s">
        <v>21</v>
      </c>
      <c r="I80" s="95" t="s">
        <v>21</v>
      </c>
      <c r="K80" s="96">
        <f>DCOUNT($A$1:$B$1048,$B$1,H80:I81)</f>
        <v>0</v>
      </c>
      <c r="M80" s="92">
        <v>79</v>
      </c>
      <c r="N80" s="104">
        <f t="shared" si="11"/>
        <v>692.5</v>
      </c>
      <c r="O80" s="105">
        <f>+K156</f>
        <v>1</v>
      </c>
      <c r="P80" s="116">
        <f t="shared" si="12"/>
        <v>0.0009551098376313276</v>
      </c>
      <c r="Q80" s="121">
        <f t="shared" si="13"/>
        <v>0.00013328448886115713</v>
      </c>
      <c r="R80" s="144">
        <f t="shared" si="14"/>
        <v>5.368103304829806E-21</v>
      </c>
      <c r="S80" s="123">
        <f t="shared" si="15"/>
        <v>0.0001562500000000002</v>
      </c>
      <c r="T80" s="123">
        <f t="shared" si="16"/>
        <v>9.122348019401409E-07</v>
      </c>
      <c r="U80" s="124">
        <f t="shared" si="17"/>
        <v>-2.3877745940783204E-05</v>
      </c>
      <c r="V80" s="147">
        <f>1/(SQRT(2*PI())*'Tvorba normal a lognormal'!$H$10*N80)*EXP(-0.5*((LN(N80)-'Tvorba normal a lognormal'!$H$9)/'Tvorba normal a lognormal'!$H$10)^2)*$E$15</f>
        <v>2.30720734218602E-13</v>
      </c>
      <c r="W80" s="123">
        <f t="shared" si="18"/>
        <v>0.00015624999999423218</v>
      </c>
      <c r="X80" s="123">
        <f t="shared" si="19"/>
        <v>9.122348014994137E-07</v>
      </c>
      <c r="Y80" s="124">
        <f t="shared" si="20"/>
        <v>-2.387774593457446E-05</v>
      </c>
      <c r="AL80" s="92">
        <v>78</v>
      </c>
      <c r="AM80" s="133">
        <f t="shared" si="21"/>
        <v>604.689</v>
      </c>
      <c r="AN80" s="134">
        <f>1/(SQRT(2*PI())*'Tvorba normal a lognormal'!$H$10*AM80)*EXP(-0.5*((LN(AM80)-'Tvorba normal a lognormal'!$H$9)/'Tvorba normal a lognormal'!$H$10)^2)*$E$15</f>
        <v>5.382679313178588E-09</v>
      </c>
    </row>
    <row r="81" spans="1:40" ht="15.75" customHeight="1" thickBot="1">
      <c r="A81" s="57">
        <v>80</v>
      </c>
      <c r="B81" s="9">
        <v>331</v>
      </c>
      <c r="G81" s="97">
        <v>40</v>
      </c>
      <c r="H81" s="98" t="str">
        <f>CONCATENATE("&gt;",FIXED($E$13+(G81-1)*$E$15,0))</f>
        <v>&gt;495</v>
      </c>
      <c r="I81" s="34" t="str">
        <f>CONCATENATE("&lt;=",FIXED($E$13+G81*$E$15,0))</f>
        <v>&lt;=500</v>
      </c>
      <c r="K81" s="99"/>
      <c r="M81" s="101">
        <v>80</v>
      </c>
      <c r="N81" s="106">
        <f t="shared" si="11"/>
        <v>697.5</v>
      </c>
      <c r="O81" s="107">
        <f>+K158</f>
        <v>0</v>
      </c>
      <c r="P81" s="117">
        <f t="shared" si="12"/>
        <v>0</v>
      </c>
      <c r="Q81" s="122">
        <f t="shared" si="13"/>
        <v>0.0001562500000000002</v>
      </c>
      <c r="R81" s="145">
        <f t="shared" si="14"/>
        <v>1.3543347928504469E-21</v>
      </c>
      <c r="S81" s="125">
        <f t="shared" si="15"/>
        <v>0.0001562500000000002</v>
      </c>
      <c r="T81" s="125">
        <f t="shared" si="16"/>
        <v>1.834222731125263E-42</v>
      </c>
      <c r="U81" s="126">
        <f t="shared" si="17"/>
        <v>3.3858369821261196E-23</v>
      </c>
      <c r="V81" s="148">
        <f>1/(SQRT(2*PI())*'Tvorba normal a lognormal'!$H$10*N81)*EXP(-0.5*((LN(N81)-'Tvorba normal a lognormal'!$H$9)/'Tvorba normal a lognormal'!$H$10)^2)*$E$15</f>
        <v>1.2650153839093857E-13</v>
      </c>
      <c r="W81" s="125">
        <f t="shared" si="18"/>
        <v>0.00015624999999683766</v>
      </c>
      <c r="X81" s="125">
        <f t="shared" si="19"/>
        <v>1.6002639215274105E-26</v>
      </c>
      <c r="Y81" s="126">
        <f t="shared" si="20"/>
        <v>3.162538459741461E-15</v>
      </c>
      <c r="AL81" s="92">
        <v>79</v>
      </c>
      <c r="AM81" s="133">
        <f t="shared" si="21"/>
        <v>609.689</v>
      </c>
      <c r="AN81" s="134">
        <f>1/(SQRT(2*PI())*'Tvorba normal a lognormal'!$H$10*AM81)*EXP(-0.5*((LN(AM81)-'Tvorba normal a lognormal'!$H$9)/'Tvorba normal a lognormal'!$H$10)^2)*$E$15</f>
        <v>3.130291755268943E-09</v>
      </c>
    </row>
    <row r="82" spans="1:40" ht="15.75" customHeight="1" thickBot="1">
      <c r="A82" s="57">
        <v>81</v>
      </c>
      <c r="B82" s="9">
        <v>331</v>
      </c>
      <c r="G82" s="93" t="s">
        <v>17</v>
      </c>
      <c r="H82" s="94" t="s">
        <v>21</v>
      </c>
      <c r="I82" s="95" t="s">
        <v>21</v>
      </c>
      <c r="K82" s="96">
        <f>DCOUNT($A$1:$B$1048,$B$1,H82:I83)</f>
        <v>1</v>
      </c>
      <c r="O82" s="103">
        <f aca="true" t="shared" si="22" ref="O82:Y82">SUM(O2:O81)</f>
        <v>1047</v>
      </c>
      <c r="P82" s="118">
        <f t="shared" si="22"/>
        <v>1.0000000000000007</v>
      </c>
      <c r="Q82" s="118">
        <f t="shared" si="22"/>
        <v>0.05106178429478335</v>
      </c>
      <c r="R82" s="153">
        <f t="shared" si="22"/>
        <v>0.9819760534838113</v>
      </c>
      <c r="S82" s="129">
        <f t="shared" si="22"/>
        <v>0.029061166144044588</v>
      </c>
      <c r="T82" s="130">
        <f t="shared" si="22"/>
        <v>0.019111522210311663</v>
      </c>
      <c r="U82" s="131">
        <f t="shared" si="22"/>
        <v>0.0028890959404269563</v>
      </c>
      <c r="V82" s="153">
        <f t="shared" si="22"/>
        <v>0.9921039862699562</v>
      </c>
      <c r="W82" s="129">
        <f t="shared" si="22"/>
        <v>0.03137436036123737</v>
      </c>
      <c r="X82" s="130">
        <f t="shared" si="22"/>
        <v>0.017569307367080986</v>
      </c>
      <c r="Y82" s="131">
        <f t="shared" si="22"/>
        <v>0.002118116566464843</v>
      </c>
      <c r="AL82" s="101">
        <v>80</v>
      </c>
      <c r="AM82" s="135">
        <f t="shared" si="21"/>
        <v>614.689</v>
      </c>
      <c r="AN82" s="136">
        <f>1/(SQRT(2*PI())*'Tvorba normal a lognormal'!$H$10*AM82)*EXP(-0.5*((LN(AM82)-'Tvorba normal a lognormal'!$H$9)/'Tvorba normal a lognormal'!$H$10)^2)*$E$15</f>
        <v>1.8125110088612967E-09</v>
      </c>
    </row>
    <row r="83" spans="1:40" ht="15.75" customHeight="1" thickBot="1">
      <c r="A83" s="57">
        <v>82</v>
      </c>
      <c r="B83" s="9">
        <v>331</v>
      </c>
      <c r="G83" s="97">
        <v>41</v>
      </c>
      <c r="H83" s="98" t="str">
        <f>CONCATENATE("&gt;",FIXED($E$13+(G83-1)*$E$15,0))</f>
        <v>&gt;500</v>
      </c>
      <c r="I83" s="34" t="str">
        <f>CONCATENATE("&lt;=",FIXED($E$13+G83*$E$15,0))</f>
        <v>&lt;=505</v>
      </c>
      <c r="K83" s="99"/>
      <c r="AM83" s="99" t="s">
        <v>19</v>
      </c>
      <c r="AN83" s="152">
        <f>SUM(AN3:AN82)</f>
        <v>0.9999999971100738</v>
      </c>
    </row>
    <row r="84" spans="1:40" ht="15.75" customHeight="1" thickBot="1">
      <c r="A84" s="57">
        <v>83</v>
      </c>
      <c r="B84" s="9">
        <v>331</v>
      </c>
      <c r="G84" s="93" t="s">
        <v>17</v>
      </c>
      <c r="H84" s="94" t="s">
        <v>21</v>
      </c>
      <c r="I84" s="95" t="s">
        <v>21</v>
      </c>
      <c r="K84" s="96">
        <f>DCOUNT($A$1:$B$1048,$B$1,H84:I85)</f>
        <v>0</v>
      </c>
      <c r="AN84" s="151"/>
    </row>
    <row r="85" spans="1:11" ht="15.75" customHeight="1" thickBot="1">
      <c r="A85" s="57">
        <v>84</v>
      </c>
      <c r="B85" s="9">
        <v>331.331</v>
      </c>
      <c r="G85" s="97">
        <v>42</v>
      </c>
      <c r="H85" s="98" t="str">
        <f>CONCATENATE("&gt;",FIXED($E$13+(G85-1)*$E$15,0))</f>
        <v>&gt;505</v>
      </c>
      <c r="I85" s="34" t="str">
        <f>CONCATENATE("&lt;=",FIXED($E$13+G85*$E$15,0))</f>
        <v>&lt;=510</v>
      </c>
      <c r="K85" s="99"/>
    </row>
    <row r="86" spans="1:11" ht="15.75" customHeight="1" thickBot="1">
      <c r="A86" s="57">
        <v>85</v>
      </c>
      <c r="B86" s="9">
        <v>334</v>
      </c>
      <c r="G86" s="93" t="s">
        <v>17</v>
      </c>
      <c r="H86" s="94" t="s">
        <v>21</v>
      </c>
      <c r="I86" s="95" t="s">
        <v>21</v>
      </c>
      <c r="K86" s="96">
        <f>DCOUNT($A$1:$B$1048,$B$1,H86:I87)</f>
        <v>0</v>
      </c>
    </row>
    <row r="87" spans="1:11" ht="15.75" customHeight="1" thickBot="1">
      <c r="A87" s="57">
        <v>86</v>
      </c>
      <c r="B87" s="9">
        <v>334</v>
      </c>
      <c r="G87" s="97">
        <v>43</v>
      </c>
      <c r="H87" s="98" t="str">
        <f>CONCATENATE("&gt;",FIXED($E$13+(G87-1)*$E$15,0))</f>
        <v>&gt;510</v>
      </c>
      <c r="I87" s="34" t="str">
        <f>CONCATENATE("&lt;=",FIXED($E$13+G87*$E$15,0))</f>
        <v>&lt;=515</v>
      </c>
      <c r="K87" s="99"/>
    </row>
    <row r="88" spans="1:11" ht="15.75" customHeight="1" thickBot="1">
      <c r="A88" s="57">
        <v>87</v>
      </c>
      <c r="B88" s="9">
        <v>334</v>
      </c>
      <c r="G88" s="93" t="s">
        <v>17</v>
      </c>
      <c r="H88" s="94" t="s">
        <v>21</v>
      </c>
      <c r="I88" s="95" t="s">
        <v>21</v>
      </c>
      <c r="K88" s="96">
        <f>DCOUNT($A$1:$B$1048,$B$1,H88:I89)</f>
        <v>0</v>
      </c>
    </row>
    <row r="89" spans="1:11" ht="15.75" customHeight="1" thickBot="1">
      <c r="A89" s="57">
        <v>88</v>
      </c>
      <c r="B89" s="9">
        <v>334</v>
      </c>
      <c r="G89" s="97">
        <v>44</v>
      </c>
      <c r="H89" s="98" t="str">
        <f>CONCATENATE("&gt;",FIXED($E$13+(G89-1)*$E$15,0))</f>
        <v>&gt;515</v>
      </c>
      <c r="I89" s="34" t="str">
        <f>CONCATENATE("&lt;=",FIXED($E$13+G89*$E$15,0))</f>
        <v>&lt;=520</v>
      </c>
      <c r="K89" s="99"/>
    </row>
    <row r="90" spans="1:11" ht="15.75" customHeight="1" thickBot="1">
      <c r="A90" s="57">
        <v>89</v>
      </c>
      <c r="B90" s="9">
        <v>335</v>
      </c>
      <c r="G90" s="93" t="s">
        <v>17</v>
      </c>
      <c r="H90" s="94" t="s">
        <v>21</v>
      </c>
      <c r="I90" s="95" t="s">
        <v>21</v>
      </c>
      <c r="K90" s="96">
        <f>DCOUNT($A$1:$B$1048,$B$1,H90:I91)</f>
        <v>0</v>
      </c>
    </row>
    <row r="91" spans="1:11" ht="15.75" customHeight="1" thickBot="1">
      <c r="A91" s="57">
        <v>90</v>
      </c>
      <c r="B91" s="9">
        <v>335</v>
      </c>
      <c r="G91" s="97">
        <v>45</v>
      </c>
      <c r="H91" s="98" t="str">
        <f>CONCATENATE("&gt;",FIXED($E$13+(G91-1)*$E$15,0))</f>
        <v>&gt;520</v>
      </c>
      <c r="I91" s="34" t="str">
        <f>CONCATENATE("&lt;=",FIXED($E$13+G91*$E$15,0))</f>
        <v>&lt;=525</v>
      </c>
      <c r="K91" s="99"/>
    </row>
    <row r="92" spans="1:11" ht="15.75" customHeight="1" thickBot="1">
      <c r="A92" s="57">
        <v>91</v>
      </c>
      <c r="B92" s="9">
        <v>335</v>
      </c>
      <c r="G92" s="93" t="s">
        <v>17</v>
      </c>
      <c r="H92" s="94" t="s">
        <v>21</v>
      </c>
      <c r="I92" s="95" t="s">
        <v>21</v>
      </c>
      <c r="K92" s="96">
        <f>DCOUNT($A$1:$B$1048,$B$1,H92:I93)</f>
        <v>0</v>
      </c>
    </row>
    <row r="93" spans="1:11" ht="15.75" customHeight="1" thickBot="1">
      <c r="A93" s="57">
        <v>92</v>
      </c>
      <c r="B93" s="9">
        <v>335</v>
      </c>
      <c r="G93" s="97">
        <v>46</v>
      </c>
      <c r="H93" s="98" t="str">
        <f>CONCATENATE("&gt;",FIXED($E$13+(G93-1)*$E$15,0))</f>
        <v>&gt;525</v>
      </c>
      <c r="I93" s="34" t="str">
        <f>CONCATENATE("&lt;=",FIXED($E$13+G93*$E$15,0))</f>
        <v>&lt;=530</v>
      </c>
      <c r="K93" s="99"/>
    </row>
    <row r="94" spans="1:11" ht="15.75" customHeight="1" thickBot="1">
      <c r="A94" s="57">
        <v>93</v>
      </c>
      <c r="B94" s="9">
        <v>335</v>
      </c>
      <c r="G94" s="93" t="s">
        <v>17</v>
      </c>
      <c r="H94" s="94" t="s">
        <v>21</v>
      </c>
      <c r="I94" s="95" t="s">
        <v>21</v>
      </c>
      <c r="K94" s="96">
        <f>DCOUNT($A$1:$B$1048,$B$1,H94:I95)</f>
        <v>0</v>
      </c>
    </row>
    <row r="95" spans="1:11" ht="15.75" customHeight="1" thickBot="1">
      <c r="A95" s="57">
        <v>94</v>
      </c>
      <c r="B95" s="9">
        <v>335</v>
      </c>
      <c r="G95" s="97">
        <v>47</v>
      </c>
      <c r="H95" s="98" t="str">
        <f>CONCATENATE("&gt;",FIXED($E$13+(G95-1)*$E$15,0))</f>
        <v>&gt;530</v>
      </c>
      <c r="I95" s="34" t="str">
        <f>CONCATENATE("&lt;=",FIXED($E$13+G95*$E$15,0))</f>
        <v>&lt;=535</v>
      </c>
      <c r="K95" s="99"/>
    </row>
    <row r="96" spans="1:11" ht="15.75" customHeight="1" thickBot="1">
      <c r="A96" s="57">
        <v>95</v>
      </c>
      <c r="B96" s="9">
        <v>335</v>
      </c>
      <c r="G96" s="93" t="s">
        <v>17</v>
      </c>
      <c r="H96" s="94" t="s">
        <v>21</v>
      </c>
      <c r="I96" s="95" t="s">
        <v>21</v>
      </c>
      <c r="K96" s="96">
        <f>DCOUNT($A$1:$B$1048,$B$1,H96:I97)</f>
        <v>0</v>
      </c>
    </row>
    <row r="97" spans="1:11" ht="15.75" customHeight="1" thickBot="1">
      <c r="A97" s="57">
        <v>96</v>
      </c>
      <c r="B97" s="9">
        <v>336</v>
      </c>
      <c r="G97" s="97">
        <v>48</v>
      </c>
      <c r="H97" s="98" t="str">
        <f>CONCATENATE("&gt;",FIXED($E$13+(G97-1)*$E$15,0))</f>
        <v>&gt;535</v>
      </c>
      <c r="I97" s="34" t="str">
        <f>CONCATENATE("&lt;=",FIXED($E$13+G97*$E$15,0))</f>
        <v>&lt;=540</v>
      </c>
      <c r="K97" s="99"/>
    </row>
    <row r="98" spans="1:11" ht="15.75" customHeight="1" thickBot="1">
      <c r="A98" s="57">
        <v>97</v>
      </c>
      <c r="B98" s="9">
        <v>336.357</v>
      </c>
      <c r="G98" s="93" t="s">
        <v>17</v>
      </c>
      <c r="H98" s="94" t="s">
        <v>21</v>
      </c>
      <c r="I98" s="95" t="s">
        <v>21</v>
      </c>
      <c r="K98" s="96">
        <f>DCOUNT($A$1:$B$1048,$B$1,H98:I99)</f>
        <v>0</v>
      </c>
    </row>
    <row r="99" spans="1:11" ht="15.75" customHeight="1" thickBot="1">
      <c r="A99" s="57">
        <v>98</v>
      </c>
      <c r="B99" s="9">
        <v>338</v>
      </c>
      <c r="G99" s="97">
        <v>49</v>
      </c>
      <c r="H99" s="98" t="str">
        <f>CONCATENATE("&gt;",FIXED($E$13+(G99-1)*$E$15,0))</f>
        <v>&gt;540</v>
      </c>
      <c r="I99" s="34" t="str">
        <f>CONCATENATE("&lt;=",FIXED($E$13+G99*$E$15,0))</f>
        <v>&lt;=545</v>
      </c>
      <c r="K99" s="99"/>
    </row>
    <row r="100" spans="1:11" ht="15.75" customHeight="1" thickBot="1">
      <c r="A100" s="57">
        <v>99</v>
      </c>
      <c r="B100" s="9">
        <v>338</v>
      </c>
      <c r="G100" s="93" t="s">
        <v>17</v>
      </c>
      <c r="H100" s="94" t="s">
        <v>21</v>
      </c>
      <c r="I100" s="95" t="s">
        <v>21</v>
      </c>
      <c r="K100" s="96">
        <f>DCOUNT($A$1:$B$1048,$B$1,H100:I101)</f>
        <v>0</v>
      </c>
    </row>
    <row r="101" spans="1:11" ht="15.75" customHeight="1" thickBot="1">
      <c r="A101" s="57">
        <v>100</v>
      </c>
      <c r="B101" s="9">
        <v>338</v>
      </c>
      <c r="G101" s="97">
        <v>50</v>
      </c>
      <c r="H101" s="98" t="str">
        <f>CONCATENATE("&gt;",FIXED($E$13+(G101-1)*$E$15,0))</f>
        <v>&gt;545</v>
      </c>
      <c r="I101" s="34" t="str">
        <f>CONCATENATE("&lt;=",FIXED($E$13+G101*$E$15,0))</f>
        <v>&lt;=550</v>
      </c>
      <c r="K101" s="99"/>
    </row>
    <row r="102" spans="1:11" ht="15.75" customHeight="1" thickBot="1">
      <c r="A102" s="57">
        <v>101</v>
      </c>
      <c r="B102" s="9">
        <v>338</v>
      </c>
      <c r="G102" s="93" t="s">
        <v>17</v>
      </c>
      <c r="H102" s="94" t="s">
        <v>21</v>
      </c>
      <c r="I102" s="95" t="s">
        <v>21</v>
      </c>
      <c r="K102" s="96">
        <f>DCOUNT($A$1:$B$1048,$B$1,H102:I103)</f>
        <v>0</v>
      </c>
    </row>
    <row r="103" spans="1:11" ht="15.75" customHeight="1" thickBot="1">
      <c r="A103" s="57">
        <v>102</v>
      </c>
      <c r="B103" s="9">
        <v>338</v>
      </c>
      <c r="G103" s="97">
        <v>51</v>
      </c>
      <c r="H103" s="98" t="str">
        <f>CONCATENATE("&gt;",FIXED($E$13+(G103-1)*$E$15,0))</f>
        <v>&gt;550</v>
      </c>
      <c r="I103" s="34" t="str">
        <f>CONCATENATE("&lt;=",FIXED($E$13+G103*$E$15,0))</f>
        <v>&lt;=555</v>
      </c>
      <c r="K103" s="99"/>
    </row>
    <row r="104" spans="1:11" ht="15.75" customHeight="1" thickBot="1">
      <c r="A104" s="57">
        <v>103</v>
      </c>
      <c r="B104" s="9">
        <v>338</v>
      </c>
      <c r="G104" s="93" t="s">
        <v>17</v>
      </c>
      <c r="H104" s="94" t="s">
        <v>21</v>
      </c>
      <c r="I104" s="95" t="s">
        <v>21</v>
      </c>
      <c r="K104" s="96">
        <f>DCOUNT($A$1:$B$1048,$B$1,H104:I105)</f>
        <v>0</v>
      </c>
    </row>
    <row r="105" spans="1:11" ht="15.75" customHeight="1" thickBot="1">
      <c r="A105" s="57">
        <v>104</v>
      </c>
      <c r="B105" s="9">
        <v>338</v>
      </c>
      <c r="G105" s="97">
        <v>52</v>
      </c>
      <c r="H105" s="98" t="str">
        <f>CONCATENATE("&gt;",FIXED($E$13+(G105-1)*$E$15,0))</f>
        <v>&gt;555</v>
      </c>
      <c r="I105" s="34" t="str">
        <f>CONCATENATE("&lt;=",FIXED($E$13+G105*$E$15,0))</f>
        <v>&lt;=560</v>
      </c>
      <c r="K105" s="99"/>
    </row>
    <row r="106" spans="1:11" ht="15.75" customHeight="1" thickBot="1">
      <c r="A106" s="57">
        <v>105</v>
      </c>
      <c r="B106" s="9">
        <v>338</v>
      </c>
      <c r="G106" s="93" t="s">
        <v>17</v>
      </c>
      <c r="H106" s="94" t="s">
        <v>21</v>
      </c>
      <c r="I106" s="95" t="s">
        <v>21</v>
      </c>
      <c r="K106" s="96">
        <f>DCOUNT($A$1:$B$1048,$B$1,H106:I107)</f>
        <v>0</v>
      </c>
    </row>
    <row r="107" spans="1:11" ht="15.75" customHeight="1" thickBot="1">
      <c r="A107" s="57">
        <v>106</v>
      </c>
      <c r="B107" s="9">
        <v>338</v>
      </c>
      <c r="G107" s="97">
        <v>53</v>
      </c>
      <c r="H107" s="98" t="str">
        <f>CONCATENATE("&gt;",FIXED($E$13+(G107-1)*$E$15,0))</f>
        <v>&gt;560</v>
      </c>
      <c r="I107" s="34" t="str">
        <f>CONCATENATE("&lt;=",FIXED($E$13+G107*$E$15,0))</f>
        <v>&lt;=565</v>
      </c>
      <c r="K107" s="99"/>
    </row>
    <row r="108" spans="1:11" ht="15.75" customHeight="1" thickBot="1">
      <c r="A108" s="57">
        <v>107</v>
      </c>
      <c r="B108" s="9">
        <v>338</v>
      </c>
      <c r="G108" s="93" t="s">
        <v>17</v>
      </c>
      <c r="H108" s="94" t="s">
        <v>21</v>
      </c>
      <c r="I108" s="95" t="s">
        <v>21</v>
      </c>
      <c r="K108" s="96">
        <f>DCOUNT($A$1:$B$1048,$B$1,H108:I109)</f>
        <v>1</v>
      </c>
    </row>
    <row r="109" spans="1:11" ht="15.75" customHeight="1" thickBot="1">
      <c r="A109" s="57">
        <v>108</v>
      </c>
      <c r="B109" s="9">
        <v>338</v>
      </c>
      <c r="G109" s="97">
        <v>54</v>
      </c>
      <c r="H109" s="98" t="str">
        <f>CONCATENATE("&gt;",FIXED($E$13+(G109-1)*$E$15,0))</f>
        <v>&gt;565</v>
      </c>
      <c r="I109" s="34" t="str">
        <f>CONCATENATE("&lt;=",FIXED($E$13+G109*$E$15,0))</f>
        <v>&lt;=570</v>
      </c>
      <c r="K109" s="99"/>
    </row>
    <row r="110" spans="1:11" ht="15.75" customHeight="1" thickBot="1">
      <c r="A110" s="57">
        <v>109</v>
      </c>
      <c r="B110" s="9">
        <v>338</v>
      </c>
      <c r="G110" s="93" t="s">
        <v>17</v>
      </c>
      <c r="H110" s="94" t="s">
        <v>21</v>
      </c>
      <c r="I110" s="95" t="s">
        <v>21</v>
      </c>
      <c r="K110" s="96">
        <f>DCOUNT($A$1:$B$1048,$B$1,H110:I111)</f>
        <v>0</v>
      </c>
    </row>
    <row r="111" spans="1:11" ht="15.75" customHeight="1" thickBot="1">
      <c r="A111" s="57">
        <v>110</v>
      </c>
      <c r="B111" s="9">
        <v>338</v>
      </c>
      <c r="G111" s="97">
        <v>55</v>
      </c>
      <c r="H111" s="98" t="str">
        <f>CONCATENATE("&gt;",FIXED($E$13+(G111-1)*$E$15,0))</f>
        <v>&gt;570</v>
      </c>
      <c r="I111" s="34" t="str">
        <f>CONCATENATE("&lt;=",FIXED($E$13+G111*$E$15,0))</f>
        <v>&lt;=575</v>
      </c>
      <c r="K111" s="99"/>
    </row>
    <row r="112" spans="1:11" ht="15.75" customHeight="1" thickBot="1">
      <c r="A112" s="57">
        <v>111</v>
      </c>
      <c r="B112" s="9">
        <v>338</v>
      </c>
      <c r="G112" s="93" t="s">
        <v>17</v>
      </c>
      <c r="H112" s="94" t="s">
        <v>21</v>
      </c>
      <c r="I112" s="95" t="s">
        <v>21</v>
      </c>
      <c r="K112" s="96">
        <f>DCOUNT($A$1:$B$1048,$B$1,H112:I113)</f>
        <v>0</v>
      </c>
    </row>
    <row r="113" spans="1:11" ht="15.75" customHeight="1" thickBot="1">
      <c r="A113" s="57">
        <v>112</v>
      </c>
      <c r="B113" s="9">
        <v>338</v>
      </c>
      <c r="G113" s="97">
        <v>56</v>
      </c>
      <c r="H113" s="98" t="str">
        <f>CONCATENATE("&gt;",FIXED($E$13+(G113-1)*$E$15,0))</f>
        <v>&gt;575</v>
      </c>
      <c r="I113" s="34" t="str">
        <f>CONCATENATE("&lt;=",FIXED($E$13+G113*$E$15,0))</f>
        <v>&lt;=580</v>
      </c>
      <c r="K113" s="99"/>
    </row>
    <row r="114" spans="1:11" ht="15.75" customHeight="1" thickBot="1">
      <c r="A114" s="57">
        <v>113</v>
      </c>
      <c r="B114" s="9">
        <v>338</v>
      </c>
      <c r="G114" s="93" t="s">
        <v>17</v>
      </c>
      <c r="H114" s="94" t="s">
        <v>21</v>
      </c>
      <c r="I114" s="95" t="s">
        <v>21</v>
      </c>
      <c r="K114" s="96">
        <f>DCOUNT($A$1:$B$1048,$B$1,H114:I115)</f>
        <v>0</v>
      </c>
    </row>
    <row r="115" spans="1:11" ht="15.75" customHeight="1" thickBot="1">
      <c r="A115" s="57">
        <v>114</v>
      </c>
      <c r="B115" s="9">
        <v>338</v>
      </c>
      <c r="G115" s="97">
        <v>57</v>
      </c>
      <c r="H115" s="98" t="str">
        <f>CONCATENATE("&gt;",FIXED($E$13+(G115-1)*$E$15,0))</f>
        <v>&gt;580</v>
      </c>
      <c r="I115" s="34" t="str">
        <f>CONCATENATE("&lt;=",FIXED($E$13+G115*$E$15,0))</f>
        <v>&lt;=585</v>
      </c>
      <c r="K115" s="99"/>
    </row>
    <row r="116" spans="1:11" ht="15.75" customHeight="1" thickBot="1">
      <c r="A116" s="57">
        <v>115</v>
      </c>
      <c r="B116" s="9">
        <v>338</v>
      </c>
      <c r="G116" s="93" t="s">
        <v>17</v>
      </c>
      <c r="H116" s="94" t="s">
        <v>21</v>
      </c>
      <c r="I116" s="95" t="s">
        <v>21</v>
      </c>
      <c r="K116" s="96">
        <f>DCOUNT($A$1:$B$1048,$B$1,H116:I117)</f>
        <v>0</v>
      </c>
    </row>
    <row r="117" spans="1:11" ht="15.75" customHeight="1" thickBot="1">
      <c r="A117" s="57">
        <v>116</v>
      </c>
      <c r="B117" s="9">
        <v>338</v>
      </c>
      <c r="G117" s="97">
        <v>58</v>
      </c>
      <c r="H117" s="98" t="str">
        <f>CONCATENATE("&gt;",FIXED($E$13+(G117-1)*$E$15,0))</f>
        <v>&gt;585</v>
      </c>
      <c r="I117" s="34" t="str">
        <f>CONCATENATE("&lt;=",FIXED($E$13+G117*$E$15,0))</f>
        <v>&lt;=590</v>
      </c>
      <c r="K117" s="99"/>
    </row>
    <row r="118" spans="1:11" ht="15.75" customHeight="1" thickBot="1">
      <c r="A118" s="57">
        <v>117</v>
      </c>
      <c r="B118" s="9">
        <v>338</v>
      </c>
      <c r="G118" s="93" t="s">
        <v>17</v>
      </c>
      <c r="H118" s="94" t="s">
        <v>21</v>
      </c>
      <c r="I118" s="95" t="s">
        <v>21</v>
      </c>
      <c r="K118" s="96">
        <f>DCOUNT($A$1:$B$1048,$B$1,H118:I119)</f>
        <v>0</v>
      </c>
    </row>
    <row r="119" spans="1:11" ht="15.75" customHeight="1" thickBot="1">
      <c r="A119" s="57">
        <v>118</v>
      </c>
      <c r="B119" s="9">
        <v>338</v>
      </c>
      <c r="G119" s="97">
        <v>59</v>
      </c>
      <c r="H119" s="98" t="str">
        <f>CONCATENATE("&gt;",FIXED($E$13+(G119-1)*$E$15,0))</f>
        <v>&gt;590</v>
      </c>
      <c r="I119" s="34" t="str">
        <f>CONCATENATE("&lt;=",FIXED($E$13+G119*$E$15,0))</f>
        <v>&lt;=595</v>
      </c>
      <c r="K119" s="99"/>
    </row>
    <row r="120" spans="1:11" ht="15.75" customHeight="1" thickBot="1">
      <c r="A120" s="57">
        <v>119</v>
      </c>
      <c r="B120" s="9">
        <v>338</v>
      </c>
      <c r="G120" s="93" t="s">
        <v>17</v>
      </c>
      <c r="H120" s="94" t="s">
        <v>21</v>
      </c>
      <c r="I120" s="95" t="s">
        <v>21</v>
      </c>
      <c r="K120" s="96">
        <f>DCOUNT($A$1:$B$1048,$B$1,H120:I121)</f>
        <v>0</v>
      </c>
    </row>
    <row r="121" spans="1:11" ht="15.75" customHeight="1" thickBot="1">
      <c r="A121" s="57">
        <v>120</v>
      </c>
      <c r="B121" s="9">
        <v>338</v>
      </c>
      <c r="G121" s="97">
        <v>60</v>
      </c>
      <c r="H121" s="98" t="str">
        <f>CONCATENATE("&gt;",FIXED($E$13+(G121-1)*$E$15,0))</f>
        <v>&gt;595</v>
      </c>
      <c r="I121" s="34" t="str">
        <f>CONCATENATE("&lt;=",FIXED($E$13+G121*$E$15,0))</f>
        <v>&lt;=600</v>
      </c>
      <c r="K121" s="99"/>
    </row>
    <row r="122" spans="1:11" ht="15.75" customHeight="1" thickBot="1">
      <c r="A122" s="57">
        <v>121</v>
      </c>
      <c r="B122" s="9">
        <v>338</v>
      </c>
      <c r="G122" s="93" t="s">
        <v>17</v>
      </c>
      <c r="H122" s="94" t="s">
        <v>21</v>
      </c>
      <c r="I122" s="95" t="s">
        <v>21</v>
      </c>
      <c r="K122" s="96">
        <f>DCOUNT($A$1:$B$1048,$B$1,H122:I123)</f>
        <v>0</v>
      </c>
    </row>
    <row r="123" spans="1:11" ht="15.75" customHeight="1" thickBot="1">
      <c r="A123" s="57">
        <v>122</v>
      </c>
      <c r="B123" s="9">
        <v>338</v>
      </c>
      <c r="G123" s="97">
        <v>61</v>
      </c>
      <c r="H123" s="98" t="str">
        <f>CONCATENATE("&gt;",FIXED($E$13+(G123-1)*$E$15,0))</f>
        <v>&gt;600</v>
      </c>
      <c r="I123" s="34" t="str">
        <f>CONCATENATE("&lt;=",FIXED($E$13+G123*$E$15,0))</f>
        <v>&lt;=605</v>
      </c>
      <c r="K123" s="99"/>
    </row>
    <row r="124" spans="1:11" ht="15.75" customHeight="1" thickBot="1">
      <c r="A124" s="57">
        <v>123</v>
      </c>
      <c r="B124" s="9">
        <v>338</v>
      </c>
      <c r="G124" s="93" t="s">
        <v>17</v>
      </c>
      <c r="H124" s="94" t="s">
        <v>21</v>
      </c>
      <c r="I124" s="95" t="s">
        <v>21</v>
      </c>
      <c r="K124" s="96">
        <f>DCOUNT($A$1:$B$1048,$B$1,H124:I125)</f>
        <v>0</v>
      </c>
    </row>
    <row r="125" spans="1:11" ht="15.75" customHeight="1" thickBot="1">
      <c r="A125" s="57">
        <v>124</v>
      </c>
      <c r="B125" s="9">
        <v>338</v>
      </c>
      <c r="G125" s="97">
        <v>62</v>
      </c>
      <c r="H125" s="98" t="str">
        <f>CONCATENATE("&gt;",FIXED($E$13+(G125-1)*$E$15,0))</f>
        <v>&gt;605</v>
      </c>
      <c r="I125" s="34" t="str">
        <f>CONCATENATE("&lt;=",FIXED($E$13+G125*$E$15,0))</f>
        <v>&lt;=610</v>
      </c>
      <c r="K125" s="99"/>
    </row>
    <row r="126" spans="1:11" ht="15.75" customHeight="1" thickBot="1">
      <c r="A126" s="57">
        <v>125</v>
      </c>
      <c r="B126" s="9">
        <v>338</v>
      </c>
      <c r="G126" s="93" t="s">
        <v>17</v>
      </c>
      <c r="H126" s="94" t="s">
        <v>21</v>
      </c>
      <c r="I126" s="95" t="s">
        <v>21</v>
      </c>
      <c r="K126" s="96">
        <f>DCOUNT($A$1:$B$1048,$B$1,H126:I127)</f>
        <v>0</v>
      </c>
    </row>
    <row r="127" spans="1:11" ht="15.75" customHeight="1" thickBot="1">
      <c r="A127" s="57">
        <v>126</v>
      </c>
      <c r="B127" s="9">
        <v>338</v>
      </c>
      <c r="G127" s="97">
        <v>63</v>
      </c>
      <c r="H127" s="98" t="str">
        <f>CONCATENATE("&gt;",FIXED($E$13+(G127-1)*$E$15,0))</f>
        <v>&gt;610</v>
      </c>
      <c r="I127" s="34" t="str">
        <f>CONCATENATE("&lt;=",FIXED($E$13+G127*$E$15,0))</f>
        <v>&lt;=615</v>
      </c>
      <c r="K127" s="99"/>
    </row>
    <row r="128" spans="1:11" ht="15.75" customHeight="1" thickBot="1">
      <c r="A128" s="57">
        <v>127</v>
      </c>
      <c r="B128" s="9">
        <v>338</v>
      </c>
      <c r="G128" s="93" t="s">
        <v>17</v>
      </c>
      <c r="H128" s="94" t="s">
        <v>21</v>
      </c>
      <c r="I128" s="95" t="s">
        <v>21</v>
      </c>
      <c r="K128" s="96">
        <f>DCOUNT($A$1:$B$1048,$B$1,H128:I129)</f>
        <v>0</v>
      </c>
    </row>
    <row r="129" spans="1:11" ht="15.75" customHeight="1" thickBot="1">
      <c r="A129" s="57">
        <v>128</v>
      </c>
      <c r="B129" s="9">
        <v>338</v>
      </c>
      <c r="G129" s="97">
        <v>64</v>
      </c>
      <c r="H129" s="98" t="str">
        <f>CONCATENATE("&gt;",FIXED($E$13+(G129-1)*$E$15,0))</f>
        <v>&gt;615</v>
      </c>
      <c r="I129" s="34" t="str">
        <f>CONCATENATE("&lt;=",FIXED($E$13+G129*$E$15,0))</f>
        <v>&lt;=620</v>
      </c>
      <c r="K129" s="99"/>
    </row>
    <row r="130" spans="1:11" ht="15.75" customHeight="1" thickBot="1">
      <c r="A130" s="57">
        <v>129</v>
      </c>
      <c r="B130" s="9">
        <v>338</v>
      </c>
      <c r="G130" s="93" t="s">
        <v>17</v>
      </c>
      <c r="H130" s="94" t="s">
        <v>21</v>
      </c>
      <c r="I130" s="95" t="s">
        <v>21</v>
      </c>
      <c r="K130" s="96">
        <f>DCOUNT($A$1:$B$1048,$B$1,H130:I131)</f>
        <v>0</v>
      </c>
    </row>
    <row r="131" spans="1:11" ht="15.75" customHeight="1" thickBot="1">
      <c r="A131" s="57">
        <v>130</v>
      </c>
      <c r="B131" s="9">
        <v>338</v>
      </c>
      <c r="G131" s="97">
        <v>65</v>
      </c>
      <c r="H131" s="98" t="str">
        <f>CONCATENATE("&gt;",FIXED($E$13+(G131-1)*$E$15,0))</f>
        <v>&gt;620</v>
      </c>
      <c r="I131" s="34" t="str">
        <f>CONCATENATE("&lt;=",FIXED($E$13+G131*$E$15,0))</f>
        <v>&lt;=625</v>
      </c>
      <c r="K131" s="99"/>
    </row>
    <row r="132" spans="1:11" ht="15.75" customHeight="1" thickBot="1">
      <c r="A132" s="57">
        <v>131</v>
      </c>
      <c r="B132" s="9">
        <v>338</v>
      </c>
      <c r="G132" s="93" t="s">
        <v>17</v>
      </c>
      <c r="H132" s="94" t="s">
        <v>21</v>
      </c>
      <c r="I132" s="95" t="s">
        <v>21</v>
      </c>
      <c r="K132" s="96">
        <f>DCOUNT($A$1:$B$1048,$B$1,H132:I133)</f>
        <v>0</v>
      </c>
    </row>
    <row r="133" spans="1:11" ht="15.75" customHeight="1" thickBot="1">
      <c r="A133" s="57">
        <v>132</v>
      </c>
      <c r="B133" s="9">
        <v>338</v>
      </c>
      <c r="G133" s="97">
        <v>66</v>
      </c>
      <c r="H133" s="98" t="str">
        <f>CONCATENATE("&gt;",FIXED($E$13+(G133-1)*$E$15,0))</f>
        <v>&gt;625</v>
      </c>
      <c r="I133" s="34" t="str">
        <f>CONCATENATE("&lt;=",FIXED($E$13+G133*$E$15,0))</f>
        <v>&lt;=630</v>
      </c>
      <c r="K133" s="99"/>
    </row>
    <row r="134" spans="1:11" ht="15.75" customHeight="1" thickBot="1">
      <c r="A134" s="57">
        <v>133</v>
      </c>
      <c r="B134" s="9">
        <v>338</v>
      </c>
      <c r="G134" s="93" t="s">
        <v>17</v>
      </c>
      <c r="H134" s="94" t="s">
        <v>21</v>
      </c>
      <c r="I134" s="95" t="s">
        <v>21</v>
      </c>
      <c r="K134" s="96">
        <f>DCOUNT($A$1:$B$1048,$B$1,H134:I135)</f>
        <v>0</v>
      </c>
    </row>
    <row r="135" spans="1:11" ht="15.75" customHeight="1" thickBot="1">
      <c r="A135" s="57">
        <v>134</v>
      </c>
      <c r="B135" s="9">
        <v>338</v>
      </c>
      <c r="G135" s="97">
        <v>67</v>
      </c>
      <c r="H135" s="98" t="str">
        <f>CONCATENATE("&gt;",FIXED($E$13+(G135-1)*$E$15,0))</f>
        <v>&gt;630</v>
      </c>
      <c r="I135" s="34" t="str">
        <f>CONCATENATE("&lt;=",FIXED($E$13+G135*$E$15,0))</f>
        <v>&lt;=635</v>
      </c>
      <c r="K135" s="99"/>
    </row>
    <row r="136" spans="1:11" ht="15.75" customHeight="1" thickBot="1">
      <c r="A136" s="57">
        <v>135</v>
      </c>
      <c r="B136" s="9">
        <v>338</v>
      </c>
      <c r="G136" s="93" t="s">
        <v>17</v>
      </c>
      <c r="H136" s="94" t="s">
        <v>21</v>
      </c>
      <c r="I136" s="95" t="s">
        <v>21</v>
      </c>
      <c r="K136" s="96">
        <f>DCOUNT($A$1:$B$1048,$B$1,H136:I137)</f>
        <v>0</v>
      </c>
    </row>
    <row r="137" spans="1:11" ht="15.75" customHeight="1" thickBot="1">
      <c r="A137" s="57">
        <v>136</v>
      </c>
      <c r="B137" s="9">
        <v>338</v>
      </c>
      <c r="G137" s="97">
        <v>68</v>
      </c>
      <c r="H137" s="98" t="str">
        <f>CONCATENATE("&gt;",FIXED($E$13+(G137-1)*$E$15,0))</f>
        <v>&gt;635</v>
      </c>
      <c r="I137" s="34" t="str">
        <f>CONCATENATE("&lt;=",FIXED($E$13+G137*$E$15,0))</f>
        <v>&lt;=640</v>
      </c>
      <c r="K137" s="99"/>
    </row>
    <row r="138" spans="1:11" ht="15.75" customHeight="1" thickBot="1">
      <c r="A138" s="57">
        <v>137</v>
      </c>
      <c r="B138" s="9">
        <v>338</v>
      </c>
      <c r="G138" s="93" t="s">
        <v>17</v>
      </c>
      <c r="H138" s="94" t="s">
        <v>21</v>
      </c>
      <c r="I138" s="95" t="s">
        <v>21</v>
      </c>
      <c r="K138" s="96">
        <f>DCOUNT($A$1:$B$1048,$B$1,H138:I139)</f>
        <v>0</v>
      </c>
    </row>
    <row r="139" spans="1:11" ht="15.75" customHeight="1" thickBot="1">
      <c r="A139" s="57">
        <v>138</v>
      </c>
      <c r="B139" s="9">
        <v>339</v>
      </c>
      <c r="G139" s="97">
        <v>69</v>
      </c>
      <c r="H139" s="98" t="str">
        <f>CONCATENATE("&gt;",FIXED($E$13+(G139-1)*$E$15,0))</f>
        <v>&gt;640</v>
      </c>
      <c r="I139" s="34" t="str">
        <f>CONCATENATE("&lt;=",FIXED($E$13+G139*$E$15,0))</f>
        <v>&lt;=645</v>
      </c>
      <c r="K139" s="99"/>
    </row>
    <row r="140" spans="1:11" ht="15.75" customHeight="1" thickBot="1">
      <c r="A140" s="57">
        <v>139</v>
      </c>
      <c r="B140" s="9">
        <v>339</v>
      </c>
      <c r="G140" s="93" t="s">
        <v>17</v>
      </c>
      <c r="H140" s="94" t="s">
        <v>21</v>
      </c>
      <c r="I140" s="95" t="s">
        <v>21</v>
      </c>
      <c r="K140" s="96">
        <f>DCOUNT($A$1:$B$1048,$B$1,H140:I141)</f>
        <v>0</v>
      </c>
    </row>
    <row r="141" spans="1:11" ht="15.75" customHeight="1" thickBot="1">
      <c r="A141" s="57">
        <v>140</v>
      </c>
      <c r="B141" s="9">
        <v>339</v>
      </c>
      <c r="G141" s="97">
        <v>70</v>
      </c>
      <c r="H141" s="98" t="str">
        <f>CONCATENATE("&gt;",FIXED($E$13+(G141-1)*$E$15,0))</f>
        <v>&gt;645</v>
      </c>
      <c r="I141" s="34" t="str">
        <f>CONCATENATE("&lt;=",FIXED($E$13+G141*$E$15,0))</f>
        <v>&lt;=650</v>
      </c>
      <c r="K141" s="99"/>
    </row>
    <row r="142" spans="1:11" ht="15.75" customHeight="1" thickBot="1">
      <c r="A142" s="57">
        <v>141</v>
      </c>
      <c r="B142" s="9">
        <v>339</v>
      </c>
      <c r="G142" s="93" t="s">
        <v>17</v>
      </c>
      <c r="H142" s="94" t="s">
        <v>21</v>
      </c>
      <c r="I142" s="95" t="s">
        <v>21</v>
      </c>
      <c r="K142" s="96">
        <f>DCOUNT($A$1:$B$1048,$B$1,H142:I143)</f>
        <v>0</v>
      </c>
    </row>
    <row r="143" spans="1:11" ht="15.75" customHeight="1" thickBot="1">
      <c r="A143" s="57">
        <v>142</v>
      </c>
      <c r="B143" s="9">
        <v>340</v>
      </c>
      <c r="G143" s="97">
        <v>71</v>
      </c>
      <c r="H143" s="98" t="str">
        <f>CONCATENATE("&gt;",FIXED($E$13+(G143-1)*$E$15,0))</f>
        <v>&gt;650</v>
      </c>
      <c r="I143" s="34" t="str">
        <f>CONCATENATE("&lt;=",FIXED($E$13+G143*$E$15,0))</f>
        <v>&lt;=655</v>
      </c>
      <c r="K143" s="99"/>
    </row>
    <row r="144" spans="1:11" ht="15.75" customHeight="1" thickBot="1">
      <c r="A144" s="57">
        <v>143</v>
      </c>
      <c r="B144" s="9">
        <v>340</v>
      </c>
      <c r="G144" s="93" t="s">
        <v>17</v>
      </c>
      <c r="H144" s="94" t="s">
        <v>21</v>
      </c>
      <c r="I144" s="95" t="s">
        <v>21</v>
      </c>
      <c r="K144" s="96">
        <f>DCOUNT($A$1:$B$1048,$B$1,H144:I145)</f>
        <v>0</v>
      </c>
    </row>
    <row r="145" spans="1:11" ht="15.75" customHeight="1" thickBot="1">
      <c r="A145" s="57">
        <v>144</v>
      </c>
      <c r="B145" s="9">
        <v>340</v>
      </c>
      <c r="G145" s="97">
        <v>72</v>
      </c>
      <c r="H145" s="98" t="str">
        <f>CONCATENATE("&gt;",FIXED($E$13+(G145-1)*$E$15,0))</f>
        <v>&gt;655</v>
      </c>
      <c r="I145" s="34" t="str">
        <f>CONCATENATE("&lt;=",FIXED($E$13+G145*$E$15,0))</f>
        <v>&lt;=660</v>
      </c>
      <c r="K145" s="99"/>
    </row>
    <row r="146" spans="1:11" ht="15.75" customHeight="1" thickBot="1">
      <c r="A146" s="57">
        <v>145</v>
      </c>
      <c r="B146" s="9">
        <v>340</v>
      </c>
      <c r="G146" s="93" t="s">
        <v>17</v>
      </c>
      <c r="H146" s="94" t="s">
        <v>21</v>
      </c>
      <c r="I146" s="95" t="s">
        <v>21</v>
      </c>
      <c r="K146" s="96">
        <f>DCOUNT($A$1:$B$1048,$B$1,H146:I147)</f>
        <v>0</v>
      </c>
    </row>
    <row r="147" spans="1:11" ht="15.75" customHeight="1" thickBot="1">
      <c r="A147" s="57">
        <v>146</v>
      </c>
      <c r="B147" s="9">
        <v>341</v>
      </c>
      <c r="G147" s="97">
        <v>73</v>
      </c>
      <c r="H147" s="98" t="str">
        <f>CONCATENATE("&gt;",FIXED($E$13+(G147-1)*$E$15,0))</f>
        <v>&gt;660</v>
      </c>
      <c r="I147" s="34" t="str">
        <f>CONCATENATE("&lt;=",FIXED($E$13+G147*$E$15,0))</f>
        <v>&lt;=665</v>
      </c>
      <c r="K147" s="99"/>
    </row>
    <row r="148" spans="1:11" ht="15.75" customHeight="1" thickBot="1">
      <c r="A148" s="57">
        <v>147</v>
      </c>
      <c r="B148" s="9">
        <v>341</v>
      </c>
      <c r="G148" s="93" t="s">
        <v>17</v>
      </c>
      <c r="H148" s="94" t="s">
        <v>21</v>
      </c>
      <c r="I148" s="95" t="s">
        <v>21</v>
      </c>
      <c r="K148" s="96">
        <f>DCOUNT($A$1:$B$1048,$B$1,H148:I149)</f>
        <v>0</v>
      </c>
    </row>
    <row r="149" spans="1:11" ht="15.75" customHeight="1" thickBot="1">
      <c r="A149" s="57">
        <v>148</v>
      </c>
      <c r="B149" s="9">
        <v>341</v>
      </c>
      <c r="G149" s="97">
        <v>74</v>
      </c>
      <c r="H149" s="98" t="str">
        <f>CONCATENATE("&gt;",FIXED($E$13+(G149-1)*$E$15,0))</f>
        <v>&gt;665</v>
      </c>
      <c r="I149" s="34" t="str">
        <f>CONCATENATE("&lt;=",FIXED($E$13+G149*$E$15,0))</f>
        <v>&lt;=670</v>
      </c>
      <c r="K149" s="99"/>
    </row>
    <row r="150" spans="1:11" ht="15.75" customHeight="1" thickBot="1">
      <c r="A150" s="57">
        <v>149</v>
      </c>
      <c r="B150" s="9">
        <v>341</v>
      </c>
      <c r="G150" s="93" t="s">
        <v>17</v>
      </c>
      <c r="H150" s="94" t="s">
        <v>21</v>
      </c>
      <c r="I150" s="95" t="s">
        <v>21</v>
      </c>
      <c r="K150" s="96">
        <f>DCOUNT($A$1:$B$1048,$B$1,H150:I151)</f>
        <v>0</v>
      </c>
    </row>
    <row r="151" spans="1:11" ht="15.75" customHeight="1" thickBot="1">
      <c r="A151" s="57">
        <v>150</v>
      </c>
      <c r="B151" s="9">
        <v>341</v>
      </c>
      <c r="G151" s="97">
        <v>75</v>
      </c>
      <c r="H151" s="98" t="str">
        <f>CONCATENATE("&gt;",FIXED($E$13+(G151-1)*$E$15,0))</f>
        <v>&gt;670</v>
      </c>
      <c r="I151" s="34" t="str">
        <f>CONCATENATE("&lt;=",FIXED($E$13+G151*$E$15,0))</f>
        <v>&lt;=675</v>
      </c>
      <c r="K151" s="99"/>
    </row>
    <row r="152" spans="1:11" ht="15.75" customHeight="1" thickBot="1">
      <c r="A152" s="57">
        <v>151</v>
      </c>
      <c r="B152" s="9">
        <v>341</v>
      </c>
      <c r="G152" s="93" t="s">
        <v>17</v>
      </c>
      <c r="H152" s="94" t="s">
        <v>21</v>
      </c>
      <c r="I152" s="95" t="s">
        <v>21</v>
      </c>
      <c r="K152" s="96">
        <f>DCOUNT($A$1:$B$1048,$B$1,H152:I153)</f>
        <v>0</v>
      </c>
    </row>
    <row r="153" spans="1:11" ht="15.75" customHeight="1" thickBot="1">
      <c r="A153" s="57">
        <v>152</v>
      </c>
      <c r="B153" s="9">
        <v>341</v>
      </c>
      <c r="G153" s="97">
        <v>76</v>
      </c>
      <c r="H153" s="98" t="str">
        <f>CONCATENATE("&gt;",FIXED($E$13+(G153-1)*$E$15,0))</f>
        <v>&gt;675</v>
      </c>
      <c r="I153" s="34" t="str">
        <f>CONCATENATE("&lt;=",FIXED($E$13+G153*$E$15,0))</f>
        <v>&lt;=680</v>
      </c>
      <c r="K153" s="99"/>
    </row>
    <row r="154" spans="1:11" ht="15.75" customHeight="1" thickBot="1">
      <c r="A154" s="57">
        <v>153</v>
      </c>
      <c r="B154" s="9">
        <v>343</v>
      </c>
      <c r="G154" s="93" t="s">
        <v>17</v>
      </c>
      <c r="H154" s="94" t="s">
        <v>21</v>
      </c>
      <c r="I154" s="95" t="s">
        <v>21</v>
      </c>
      <c r="K154" s="96">
        <f>DCOUNT($A$1:$B$1048,$B$1,H154:I155)</f>
        <v>0</v>
      </c>
    </row>
    <row r="155" spans="1:11" ht="15.75" customHeight="1" thickBot="1">
      <c r="A155" s="57">
        <v>154</v>
      </c>
      <c r="B155" s="9">
        <v>343</v>
      </c>
      <c r="G155" s="97">
        <v>77</v>
      </c>
      <c r="H155" s="98" t="str">
        <f>CONCATENATE("&gt;",FIXED($E$13+(G155-1)*$E$15,0))</f>
        <v>&gt;680</v>
      </c>
      <c r="I155" s="34" t="str">
        <f>CONCATENATE("&lt;=",FIXED($E$13+G155*$E$15,0))</f>
        <v>&lt;=685</v>
      </c>
      <c r="K155" s="99"/>
    </row>
    <row r="156" spans="1:11" ht="15.75" customHeight="1" thickBot="1">
      <c r="A156" s="57">
        <v>155</v>
      </c>
      <c r="B156" s="9">
        <v>343</v>
      </c>
      <c r="G156" s="93" t="s">
        <v>17</v>
      </c>
      <c r="H156" s="94" t="s">
        <v>21</v>
      </c>
      <c r="I156" s="95" t="s">
        <v>21</v>
      </c>
      <c r="K156" s="96">
        <f>DCOUNT($A$1:$B$1048,$B$1,H156:I157)</f>
        <v>1</v>
      </c>
    </row>
    <row r="157" spans="1:11" ht="15.75" customHeight="1" thickBot="1">
      <c r="A157" s="57">
        <v>156</v>
      </c>
      <c r="B157" s="9">
        <v>343</v>
      </c>
      <c r="G157" s="97">
        <v>78</v>
      </c>
      <c r="H157" s="98" t="str">
        <f>CONCATENATE("&gt;",FIXED($E$13+(G157-1)*$E$15,0))</f>
        <v>&gt;685</v>
      </c>
      <c r="I157" s="34" t="str">
        <f>CONCATENATE("&lt;=",FIXED($E$13+G157*$E$15,0))</f>
        <v>&lt;=690</v>
      </c>
      <c r="K157" s="99"/>
    </row>
    <row r="158" spans="1:11" ht="15.75" customHeight="1" thickBot="1">
      <c r="A158" s="57">
        <v>157</v>
      </c>
      <c r="B158" s="9">
        <v>343</v>
      </c>
      <c r="G158" s="93" t="s">
        <v>17</v>
      </c>
      <c r="H158" s="94" t="s">
        <v>21</v>
      </c>
      <c r="I158" s="95" t="s">
        <v>21</v>
      </c>
      <c r="K158" s="96">
        <f>DCOUNT($A$1:$B$1048,$B$1,H158:I159)</f>
        <v>0</v>
      </c>
    </row>
    <row r="159" spans="1:11" ht="15.75" customHeight="1" thickBot="1">
      <c r="A159" s="57">
        <v>158</v>
      </c>
      <c r="B159" s="9">
        <v>343.335</v>
      </c>
      <c r="G159" s="97">
        <v>79</v>
      </c>
      <c r="H159" s="98" t="str">
        <f>CONCATENATE("&gt;",FIXED($E$13+(G159-1)*$E$15,0))</f>
        <v>&gt;690</v>
      </c>
      <c r="I159" s="34" t="str">
        <f>CONCATENATE("&lt;=",FIXED($E$13+G159*$E$15,0))</f>
        <v>&lt;=695</v>
      </c>
      <c r="K159" s="99"/>
    </row>
    <row r="160" spans="1:11" ht="15.75" customHeight="1" thickBot="1">
      <c r="A160" s="57">
        <v>159</v>
      </c>
      <c r="B160" s="9">
        <v>343.344</v>
      </c>
      <c r="G160" s="93" t="s">
        <v>17</v>
      </c>
      <c r="H160" s="94" t="s">
        <v>21</v>
      </c>
      <c r="I160" s="95" t="s">
        <v>21</v>
      </c>
      <c r="K160" s="96">
        <f>DCOUNT($A$1:$B$1048,$B$1,H160:I161)</f>
        <v>0</v>
      </c>
    </row>
    <row r="161" spans="1:11" ht="15.75" customHeight="1" thickBot="1">
      <c r="A161" s="57">
        <v>160</v>
      </c>
      <c r="B161" s="9">
        <v>344</v>
      </c>
      <c r="G161" s="155">
        <v>80</v>
      </c>
      <c r="H161" s="156" t="str">
        <f>CONCATENATE("&gt;",FIXED($E$13+(G161-1)*$E$15,0))</f>
        <v>&gt;695</v>
      </c>
      <c r="I161" s="157" t="str">
        <f>CONCATENATE("&lt;=",FIXED($E$13+G161*$E$15,0))</f>
        <v>&lt;=700</v>
      </c>
      <c r="K161" s="99"/>
    </row>
    <row r="162" spans="1:2" ht="15.75" customHeight="1">
      <c r="A162" s="57">
        <v>161</v>
      </c>
      <c r="B162" s="9">
        <v>344</v>
      </c>
    </row>
    <row r="163" spans="1:2" ht="15.75" customHeight="1">
      <c r="A163" s="57">
        <v>162</v>
      </c>
      <c r="B163" s="9">
        <v>344</v>
      </c>
    </row>
    <row r="164" spans="1:2" ht="15.75" customHeight="1">
      <c r="A164" s="57">
        <v>163</v>
      </c>
      <c r="B164" s="9">
        <v>344</v>
      </c>
    </row>
    <row r="165" spans="1:2" ht="15.75" customHeight="1">
      <c r="A165" s="57">
        <v>164</v>
      </c>
      <c r="B165" s="9">
        <v>344</v>
      </c>
    </row>
    <row r="166" spans="1:2" ht="15.75" customHeight="1">
      <c r="A166" s="57">
        <v>165</v>
      </c>
      <c r="B166" s="9">
        <v>344</v>
      </c>
    </row>
    <row r="167" spans="1:2" ht="15.75" customHeight="1">
      <c r="A167" s="57">
        <v>166</v>
      </c>
      <c r="B167" s="9">
        <v>344</v>
      </c>
    </row>
    <row r="168" spans="1:2" ht="15.75" customHeight="1">
      <c r="A168" s="57">
        <v>167</v>
      </c>
      <c r="B168" s="9">
        <v>344</v>
      </c>
    </row>
    <row r="169" spans="1:2" ht="15.75" customHeight="1">
      <c r="A169" s="57">
        <v>168</v>
      </c>
      <c r="B169" s="9">
        <v>344</v>
      </c>
    </row>
    <row r="170" spans="1:2" ht="15.75" customHeight="1">
      <c r="A170" s="57">
        <v>169</v>
      </c>
      <c r="B170" s="9">
        <v>344</v>
      </c>
    </row>
    <row r="171" spans="1:2" ht="15.75" customHeight="1">
      <c r="A171" s="57">
        <v>170</v>
      </c>
      <c r="B171" s="9">
        <v>344</v>
      </c>
    </row>
    <row r="172" spans="1:2" ht="15.75" customHeight="1">
      <c r="A172" s="57">
        <v>171</v>
      </c>
      <c r="B172" s="9">
        <v>344</v>
      </c>
    </row>
    <row r="173" spans="1:2" ht="15.75" customHeight="1">
      <c r="A173" s="57">
        <v>172</v>
      </c>
      <c r="B173" s="9">
        <v>344</v>
      </c>
    </row>
    <row r="174" spans="1:2" ht="15.75" customHeight="1">
      <c r="A174" s="57">
        <v>173</v>
      </c>
      <c r="B174" s="9">
        <v>344</v>
      </c>
    </row>
    <row r="175" spans="1:2" ht="15.75" customHeight="1">
      <c r="A175" s="57">
        <v>174</v>
      </c>
      <c r="B175" s="9">
        <v>344</v>
      </c>
    </row>
    <row r="176" spans="1:2" ht="15.75" customHeight="1">
      <c r="A176" s="57">
        <v>175</v>
      </c>
      <c r="B176" s="9">
        <v>344</v>
      </c>
    </row>
    <row r="177" spans="1:2" ht="15.75" customHeight="1">
      <c r="A177" s="57">
        <v>176</v>
      </c>
      <c r="B177" s="9">
        <v>344</v>
      </c>
    </row>
    <row r="178" spans="1:2" ht="15.75" customHeight="1">
      <c r="A178" s="57">
        <v>177</v>
      </c>
      <c r="B178" s="9">
        <v>344</v>
      </c>
    </row>
    <row r="179" spans="1:2" ht="15.75" customHeight="1">
      <c r="A179" s="57">
        <v>178</v>
      </c>
      <c r="B179" s="9">
        <v>344</v>
      </c>
    </row>
    <row r="180" spans="1:2" ht="15.75" customHeight="1">
      <c r="A180" s="57">
        <v>179</v>
      </c>
      <c r="B180" s="9">
        <v>344</v>
      </c>
    </row>
    <row r="181" spans="1:2" ht="15.75" customHeight="1">
      <c r="A181" s="57">
        <v>180</v>
      </c>
      <c r="B181" s="9">
        <v>344</v>
      </c>
    </row>
    <row r="182" spans="1:2" ht="15.75" customHeight="1">
      <c r="A182" s="57">
        <v>181</v>
      </c>
      <c r="B182" s="9">
        <v>344</v>
      </c>
    </row>
    <row r="183" spans="1:2" ht="15.75" customHeight="1">
      <c r="A183" s="57">
        <v>182</v>
      </c>
      <c r="B183" s="9">
        <v>344</v>
      </c>
    </row>
    <row r="184" spans="1:2" ht="15.75" customHeight="1">
      <c r="A184" s="57">
        <v>183</v>
      </c>
      <c r="B184" s="9">
        <v>344</v>
      </c>
    </row>
    <row r="185" spans="1:2" ht="15.75" customHeight="1">
      <c r="A185" s="57">
        <v>184</v>
      </c>
      <c r="B185" s="9">
        <v>344</v>
      </c>
    </row>
    <row r="186" spans="1:2" ht="15.75" customHeight="1">
      <c r="A186" s="57">
        <v>185</v>
      </c>
      <c r="B186" s="9">
        <v>344</v>
      </c>
    </row>
    <row r="187" spans="1:2" ht="15.75" customHeight="1">
      <c r="A187" s="57">
        <v>186</v>
      </c>
      <c r="B187" s="9">
        <v>344</v>
      </c>
    </row>
    <row r="188" spans="1:2" ht="15.75" customHeight="1">
      <c r="A188" s="57">
        <v>187</v>
      </c>
      <c r="B188" s="9">
        <v>344</v>
      </c>
    </row>
    <row r="189" spans="1:2" ht="15.75" customHeight="1">
      <c r="A189" s="57">
        <v>188</v>
      </c>
      <c r="B189" s="9">
        <v>344</v>
      </c>
    </row>
    <row r="190" spans="1:2" ht="15.75" customHeight="1">
      <c r="A190" s="57">
        <v>189</v>
      </c>
      <c r="B190" s="9">
        <v>344</v>
      </c>
    </row>
    <row r="191" spans="1:2" ht="15.75" customHeight="1">
      <c r="A191" s="57">
        <v>190</v>
      </c>
      <c r="B191" s="9">
        <v>344</v>
      </c>
    </row>
    <row r="192" spans="1:2" ht="15.75" customHeight="1">
      <c r="A192" s="57">
        <v>191</v>
      </c>
      <c r="B192" s="9">
        <v>344</v>
      </c>
    </row>
    <row r="193" spans="1:2" ht="15.75" customHeight="1">
      <c r="A193" s="57">
        <v>192</v>
      </c>
      <c r="B193" s="9">
        <v>344</v>
      </c>
    </row>
    <row r="194" spans="1:2" ht="15.75" customHeight="1">
      <c r="A194" s="57">
        <v>193</v>
      </c>
      <c r="B194" s="9">
        <v>344</v>
      </c>
    </row>
    <row r="195" spans="1:2" ht="15.75" customHeight="1">
      <c r="A195" s="57">
        <v>194</v>
      </c>
      <c r="B195" s="9">
        <v>344</v>
      </c>
    </row>
    <row r="196" spans="1:2" ht="15.75" customHeight="1">
      <c r="A196" s="57">
        <v>195</v>
      </c>
      <c r="B196" s="9">
        <v>344</v>
      </c>
    </row>
    <row r="197" spans="1:2" ht="15.75" customHeight="1">
      <c r="A197" s="57">
        <v>196</v>
      </c>
      <c r="B197" s="9">
        <v>344</v>
      </c>
    </row>
    <row r="198" spans="1:2" ht="15.75" customHeight="1">
      <c r="A198" s="57">
        <v>197</v>
      </c>
      <c r="B198" s="9">
        <v>344</v>
      </c>
    </row>
    <row r="199" spans="1:2" ht="15.75" customHeight="1">
      <c r="A199" s="57">
        <v>198</v>
      </c>
      <c r="B199" s="9">
        <v>344</v>
      </c>
    </row>
    <row r="200" spans="1:2" ht="15.75" customHeight="1">
      <c r="A200" s="57">
        <v>199</v>
      </c>
      <c r="B200" s="9">
        <v>344</v>
      </c>
    </row>
    <row r="201" spans="1:2" ht="15.75" customHeight="1">
      <c r="A201" s="57">
        <v>200</v>
      </c>
      <c r="B201" s="9">
        <v>344</v>
      </c>
    </row>
    <row r="202" spans="1:2" ht="15.75" customHeight="1">
      <c r="A202" s="57">
        <v>201</v>
      </c>
      <c r="B202" s="9">
        <v>344</v>
      </c>
    </row>
    <row r="203" spans="1:2" ht="15.75" customHeight="1">
      <c r="A203" s="57">
        <v>202</v>
      </c>
      <c r="B203" s="9">
        <v>344</v>
      </c>
    </row>
    <row r="204" spans="1:2" ht="15.75" customHeight="1">
      <c r="A204" s="57">
        <v>203</v>
      </c>
      <c r="B204" s="9">
        <v>344</v>
      </c>
    </row>
    <row r="205" spans="1:2" ht="15.75" customHeight="1">
      <c r="A205" s="57">
        <v>204</v>
      </c>
      <c r="B205" s="9">
        <v>344</v>
      </c>
    </row>
    <row r="206" spans="1:2" ht="15.75" customHeight="1">
      <c r="A206" s="57">
        <v>205</v>
      </c>
      <c r="B206" s="9">
        <v>344</v>
      </c>
    </row>
    <row r="207" spans="1:2" ht="15.75" customHeight="1">
      <c r="A207" s="57">
        <v>206</v>
      </c>
      <c r="B207" s="9">
        <v>344</v>
      </c>
    </row>
    <row r="208" spans="1:2" ht="15.75" customHeight="1">
      <c r="A208" s="57">
        <v>207</v>
      </c>
      <c r="B208" s="9">
        <v>344</v>
      </c>
    </row>
    <row r="209" spans="1:2" ht="15.75" customHeight="1">
      <c r="A209" s="57">
        <v>208</v>
      </c>
      <c r="B209" s="9">
        <v>344</v>
      </c>
    </row>
    <row r="210" spans="1:2" ht="15.75" customHeight="1">
      <c r="A210" s="57">
        <v>209</v>
      </c>
      <c r="B210" s="9">
        <v>344</v>
      </c>
    </row>
    <row r="211" spans="1:2" ht="15.75" customHeight="1">
      <c r="A211" s="57">
        <v>210</v>
      </c>
      <c r="B211" s="9">
        <v>344</v>
      </c>
    </row>
    <row r="212" spans="1:2" ht="15.75" customHeight="1">
      <c r="A212" s="57">
        <v>211</v>
      </c>
      <c r="B212" s="9">
        <v>344</v>
      </c>
    </row>
    <row r="213" spans="1:2" ht="15.75" customHeight="1">
      <c r="A213" s="57">
        <v>212</v>
      </c>
      <c r="B213" s="9">
        <v>344</v>
      </c>
    </row>
    <row r="214" spans="1:2" ht="15.75" customHeight="1">
      <c r="A214" s="57">
        <v>213</v>
      </c>
      <c r="B214" s="9">
        <v>344</v>
      </c>
    </row>
    <row r="215" spans="1:2" ht="15.75" customHeight="1">
      <c r="A215" s="57">
        <v>214</v>
      </c>
      <c r="B215" s="9">
        <v>344</v>
      </c>
    </row>
    <row r="216" spans="1:2" ht="15.75" customHeight="1">
      <c r="A216" s="57">
        <v>215</v>
      </c>
      <c r="B216" s="9">
        <v>344</v>
      </c>
    </row>
    <row r="217" spans="1:2" ht="15.75" customHeight="1">
      <c r="A217" s="57">
        <v>216</v>
      </c>
      <c r="B217" s="9">
        <v>344</v>
      </c>
    </row>
    <row r="218" spans="1:2" ht="15.75" customHeight="1">
      <c r="A218" s="57">
        <v>217</v>
      </c>
      <c r="B218" s="9">
        <v>344</v>
      </c>
    </row>
    <row r="219" spans="1:2" ht="15.75" customHeight="1">
      <c r="A219" s="57">
        <v>218</v>
      </c>
      <c r="B219" s="9">
        <v>344</v>
      </c>
    </row>
    <row r="220" spans="1:2" ht="15.75" customHeight="1">
      <c r="A220" s="57">
        <v>219</v>
      </c>
      <c r="B220" s="9">
        <v>344</v>
      </c>
    </row>
    <row r="221" spans="1:2" ht="15.75" customHeight="1">
      <c r="A221" s="57">
        <v>220</v>
      </c>
      <c r="B221" s="9">
        <v>344</v>
      </c>
    </row>
    <row r="222" spans="1:2" ht="15.75" customHeight="1">
      <c r="A222" s="57">
        <v>221</v>
      </c>
      <c r="B222" s="9">
        <v>344</v>
      </c>
    </row>
    <row r="223" spans="1:2" ht="15.75" customHeight="1">
      <c r="A223" s="57">
        <v>222</v>
      </c>
      <c r="B223" s="9">
        <v>344</v>
      </c>
    </row>
    <row r="224" spans="1:2" ht="15.75" customHeight="1">
      <c r="A224" s="57">
        <v>223</v>
      </c>
      <c r="B224" s="9">
        <v>344</v>
      </c>
    </row>
    <row r="225" spans="1:2" ht="15.75" customHeight="1">
      <c r="A225" s="57">
        <v>224</v>
      </c>
      <c r="B225" s="9">
        <v>344</v>
      </c>
    </row>
    <row r="226" spans="1:2" ht="15.75" customHeight="1">
      <c r="A226" s="57">
        <v>225</v>
      </c>
      <c r="B226" s="9">
        <v>344</v>
      </c>
    </row>
    <row r="227" spans="1:2" ht="15.75" customHeight="1">
      <c r="A227" s="57">
        <v>226</v>
      </c>
      <c r="B227" s="9">
        <v>344</v>
      </c>
    </row>
    <row r="228" spans="1:2" ht="15.75" customHeight="1">
      <c r="A228" s="57">
        <v>227</v>
      </c>
      <c r="B228" s="9">
        <v>344</v>
      </c>
    </row>
    <row r="229" spans="1:2" ht="15.75" customHeight="1">
      <c r="A229" s="57">
        <v>228</v>
      </c>
      <c r="B229" s="9">
        <v>344</v>
      </c>
    </row>
    <row r="230" spans="1:2" ht="15.75" customHeight="1">
      <c r="A230" s="57">
        <v>229</v>
      </c>
      <c r="B230" s="9">
        <v>344</v>
      </c>
    </row>
    <row r="231" spans="1:2" ht="15.75" customHeight="1">
      <c r="A231" s="57">
        <v>230</v>
      </c>
      <c r="B231" s="9">
        <v>344</v>
      </c>
    </row>
    <row r="232" spans="1:2" ht="15.75" customHeight="1">
      <c r="A232" s="57">
        <v>231</v>
      </c>
      <c r="B232" s="9">
        <v>344</v>
      </c>
    </row>
    <row r="233" spans="1:2" ht="15.75" customHeight="1">
      <c r="A233" s="57">
        <v>232</v>
      </c>
      <c r="B233" s="9">
        <v>344</v>
      </c>
    </row>
    <row r="234" spans="1:2" ht="15.75" customHeight="1">
      <c r="A234" s="57">
        <v>233</v>
      </c>
      <c r="B234" s="9">
        <v>344</v>
      </c>
    </row>
    <row r="235" spans="1:2" ht="15.75" customHeight="1">
      <c r="A235" s="57">
        <v>234</v>
      </c>
      <c r="B235" s="9">
        <v>344</v>
      </c>
    </row>
    <row r="236" spans="1:2" ht="15.75" customHeight="1">
      <c r="A236" s="57">
        <v>235</v>
      </c>
      <c r="B236" s="9">
        <v>344</v>
      </c>
    </row>
    <row r="237" spans="1:2" ht="15.75" customHeight="1">
      <c r="A237" s="57">
        <v>236</v>
      </c>
      <c r="B237" s="9">
        <v>344</v>
      </c>
    </row>
    <row r="238" spans="1:2" ht="15.75" customHeight="1">
      <c r="A238" s="57">
        <v>237</v>
      </c>
      <c r="B238" s="9">
        <v>344</v>
      </c>
    </row>
    <row r="239" spans="1:2" ht="15.75" customHeight="1">
      <c r="A239" s="57">
        <v>238</v>
      </c>
      <c r="B239" s="9">
        <v>344</v>
      </c>
    </row>
    <row r="240" spans="1:2" ht="15.75" customHeight="1">
      <c r="A240" s="57">
        <v>239</v>
      </c>
      <c r="B240" s="9">
        <v>344</v>
      </c>
    </row>
    <row r="241" spans="1:2" ht="15.75" customHeight="1">
      <c r="A241" s="57">
        <v>240</v>
      </c>
      <c r="B241" s="9">
        <v>344</v>
      </c>
    </row>
    <row r="242" spans="1:2" ht="15.75" customHeight="1">
      <c r="A242" s="57">
        <v>241</v>
      </c>
      <c r="B242" s="9">
        <v>344</v>
      </c>
    </row>
    <row r="243" spans="1:2" ht="15.75" customHeight="1">
      <c r="A243" s="57">
        <v>242</v>
      </c>
      <c r="B243" s="9">
        <v>344</v>
      </c>
    </row>
    <row r="244" spans="1:2" ht="15.75" customHeight="1">
      <c r="A244" s="57">
        <v>243</v>
      </c>
      <c r="B244" s="9">
        <v>344</v>
      </c>
    </row>
    <row r="245" spans="1:2" ht="15.75" customHeight="1">
      <c r="A245" s="57">
        <v>244</v>
      </c>
      <c r="B245" s="9">
        <v>344</v>
      </c>
    </row>
    <row r="246" spans="1:2" ht="15.75" customHeight="1">
      <c r="A246" s="57">
        <v>245</v>
      </c>
      <c r="B246" s="9">
        <v>344</v>
      </c>
    </row>
    <row r="247" spans="1:2" ht="15.75" customHeight="1">
      <c r="A247" s="57">
        <v>246</v>
      </c>
      <c r="B247" s="9">
        <v>344</v>
      </c>
    </row>
    <row r="248" spans="1:2" ht="15.75" customHeight="1">
      <c r="A248" s="57">
        <v>247</v>
      </c>
      <c r="B248" s="9">
        <v>344</v>
      </c>
    </row>
    <row r="249" spans="1:2" ht="15.75" customHeight="1">
      <c r="A249" s="57">
        <v>248</v>
      </c>
      <c r="B249" s="9">
        <v>344</v>
      </c>
    </row>
    <row r="250" spans="1:2" ht="15.75" customHeight="1">
      <c r="A250" s="57">
        <v>249</v>
      </c>
      <c r="B250" s="9">
        <v>344</v>
      </c>
    </row>
    <row r="251" spans="1:2" ht="15.75" customHeight="1">
      <c r="A251" s="57">
        <v>250</v>
      </c>
      <c r="B251" s="9">
        <v>344</v>
      </c>
    </row>
    <row r="252" spans="1:2" ht="15.75" customHeight="1">
      <c r="A252" s="57">
        <v>251</v>
      </c>
      <c r="B252" s="9">
        <v>344</v>
      </c>
    </row>
    <row r="253" spans="1:2" ht="15.75" customHeight="1">
      <c r="A253" s="57">
        <v>252</v>
      </c>
      <c r="B253" s="9">
        <v>344</v>
      </c>
    </row>
    <row r="254" spans="1:2" ht="15.75" customHeight="1">
      <c r="A254" s="57">
        <v>253</v>
      </c>
      <c r="B254" s="9">
        <v>344</v>
      </c>
    </row>
    <row r="255" spans="1:2" ht="15.75" customHeight="1">
      <c r="A255" s="57">
        <v>254</v>
      </c>
      <c r="B255" s="9">
        <v>344</v>
      </c>
    </row>
    <row r="256" spans="1:2" ht="15.75" customHeight="1">
      <c r="A256" s="57">
        <v>255</v>
      </c>
      <c r="B256" s="9">
        <v>344</v>
      </c>
    </row>
    <row r="257" spans="1:2" ht="15.75" customHeight="1">
      <c r="A257" s="57">
        <v>256</v>
      </c>
      <c r="B257" s="9">
        <v>344</v>
      </c>
    </row>
    <row r="258" spans="1:2" ht="15.75" customHeight="1">
      <c r="A258" s="57">
        <v>257</v>
      </c>
      <c r="B258" s="9">
        <v>344</v>
      </c>
    </row>
    <row r="259" spans="1:2" ht="15.75" customHeight="1">
      <c r="A259" s="57">
        <v>258</v>
      </c>
      <c r="B259" s="9">
        <v>344.331</v>
      </c>
    </row>
    <row r="260" spans="1:2" ht="15.75" customHeight="1">
      <c r="A260" s="57">
        <v>259</v>
      </c>
      <c r="B260" s="9">
        <v>344.341</v>
      </c>
    </row>
    <row r="261" spans="1:2" ht="15.75" customHeight="1">
      <c r="A261" s="57">
        <v>260</v>
      </c>
      <c r="B261" s="9">
        <v>344.344</v>
      </c>
    </row>
    <row r="262" spans="1:2" ht="15.75" customHeight="1">
      <c r="A262" s="57">
        <v>261</v>
      </c>
      <c r="B262" s="9">
        <v>344.345</v>
      </c>
    </row>
    <row r="263" spans="1:2" ht="15.75" customHeight="1">
      <c r="A263" s="57">
        <v>262</v>
      </c>
      <c r="B263" s="9">
        <v>345</v>
      </c>
    </row>
    <row r="264" spans="1:2" ht="15.75" customHeight="1">
      <c r="A264" s="57">
        <v>263</v>
      </c>
      <c r="B264" s="9">
        <v>345</v>
      </c>
    </row>
    <row r="265" spans="1:2" ht="15.75" customHeight="1">
      <c r="A265" s="57">
        <v>264</v>
      </c>
      <c r="B265" s="9">
        <v>345</v>
      </c>
    </row>
    <row r="266" spans="1:2" ht="15.75" customHeight="1">
      <c r="A266" s="57">
        <v>265</v>
      </c>
      <c r="B266" s="9">
        <v>346</v>
      </c>
    </row>
    <row r="267" spans="1:2" ht="15.75" customHeight="1">
      <c r="A267" s="57">
        <v>266</v>
      </c>
      <c r="B267" s="9">
        <v>346</v>
      </c>
    </row>
    <row r="268" spans="1:2" ht="15.75" customHeight="1">
      <c r="A268" s="57">
        <v>267</v>
      </c>
      <c r="B268" s="9">
        <v>346</v>
      </c>
    </row>
    <row r="269" spans="1:2" ht="15.75" customHeight="1">
      <c r="A269" s="57">
        <v>268</v>
      </c>
      <c r="B269" s="9">
        <v>346</v>
      </c>
    </row>
    <row r="270" spans="1:2" ht="15.75" customHeight="1">
      <c r="A270" s="57">
        <v>269</v>
      </c>
      <c r="B270" s="9">
        <v>346</v>
      </c>
    </row>
    <row r="271" spans="1:2" ht="15.75" customHeight="1">
      <c r="A271" s="57">
        <v>270</v>
      </c>
      <c r="B271" s="9">
        <v>346</v>
      </c>
    </row>
    <row r="272" spans="1:2" ht="15.75" customHeight="1">
      <c r="A272" s="57">
        <v>271</v>
      </c>
      <c r="B272" s="9">
        <v>346</v>
      </c>
    </row>
    <row r="273" spans="1:2" ht="15.75" customHeight="1">
      <c r="A273" s="57">
        <v>272</v>
      </c>
      <c r="B273" s="9">
        <v>346</v>
      </c>
    </row>
    <row r="274" spans="1:2" ht="15.75" customHeight="1">
      <c r="A274" s="57">
        <v>273</v>
      </c>
      <c r="B274" s="9">
        <v>348</v>
      </c>
    </row>
    <row r="275" spans="1:2" ht="15.75" customHeight="1">
      <c r="A275" s="57">
        <v>274</v>
      </c>
      <c r="B275" s="9">
        <v>348</v>
      </c>
    </row>
    <row r="276" spans="1:2" ht="15.75" customHeight="1">
      <c r="A276" s="57">
        <v>275</v>
      </c>
      <c r="B276" s="9">
        <v>348</v>
      </c>
    </row>
    <row r="277" spans="1:2" ht="15.75" customHeight="1">
      <c r="A277" s="57">
        <v>276</v>
      </c>
      <c r="B277" s="9">
        <v>348</v>
      </c>
    </row>
    <row r="278" spans="1:2" ht="15.75" customHeight="1">
      <c r="A278" s="57">
        <v>277</v>
      </c>
      <c r="B278" s="9">
        <v>349</v>
      </c>
    </row>
    <row r="279" spans="1:2" ht="15.75" customHeight="1">
      <c r="A279" s="57">
        <v>278</v>
      </c>
      <c r="B279" s="9">
        <v>349</v>
      </c>
    </row>
    <row r="280" spans="1:2" ht="15.75" customHeight="1">
      <c r="A280" s="57">
        <v>279</v>
      </c>
      <c r="B280" s="9">
        <v>349</v>
      </c>
    </row>
    <row r="281" spans="1:2" ht="15.75" customHeight="1">
      <c r="A281" s="57">
        <v>280</v>
      </c>
      <c r="B281" s="9">
        <v>349.341</v>
      </c>
    </row>
    <row r="282" spans="1:2" ht="15.75" customHeight="1">
      <c r="A282" s="57">
        <v>281</v>
      </c>
      <c r="B282" s="9">
        <v>349.357</v>
      </c>
    </row>
    <row r="283" spans="1:2" ht="15.75" customHeight="1">
      <c r="A283" s="57">
        <v>282</v>
      </c>
      <c r="B283" s="9">
        <v>350</v>
      </c>
    </row>
    <row r="284" spans="1:2" ht="15.75" customHeight="1">
      <c r="A284" s="57">
        <v>283</v>
      </c>
      <c r="B284" s="9">
        <v>350</v>
      </c>
    </row>
    <row r="285" spans="1:2" ht="15.75" customHeight="1">
      <c r="A285" s="57">
        <v>284</v>
      </c>
      <c r="B285" s="9">
        <v>350</v>
      </c>
    </row>
    <row r="286" spans="1:2" ht="15.75" customHeight="1">
      <c r="A286" s="57">
        <v>285</v>
      </c>
      <c r="B286" s="9">
        <v>350</v>
      </c>
    </row>
    <row r="287" spans="1:2" ht="15.75" customHeight="1">
      <c r="A287" s="57">
        <v>286</v>
      </c>
      <c r="B287" s="9">
        <v>350</v>
      </c>
    </row>
    <row r="288" spans="1:2" ht="15.75" customHeight="1">
      <c r="A288" s="57">
        <v>287</v>
      </c>
      <c r="B288" s="9">
        <v>350</v>
      </c>
    </row>
    <row r="289" spans="1:2" ht="15.75" customHeight="1">
      <c r="A289" s="57">
        <v>288</v>
      </c>
      <c r="B289" s="9">
        <v>350</v>
      </c>
    </row>
    <row r="290" spans="1:2" ht="15.75" customHeight="1">
      <c r="A290" s="57">
        <v>289</v>
      </c>
      <c r="B290" s="9">
        <v>350</v>
      </c>
    </row>
    <row r="291" spans="1:2" ht="15.75" customHeight="1">
      <c r="A291" s="57">
        <v>290</v>
      </c>
      <c r="B291" s="9">
        <v>350</v>
      </c>
    </row>
    <row r="292" spans="1:2" ht="15.75" customHeight="1">
      <c r="A292" s="57">
        <v>291</v>
      </c>
      <c r="B292" s="9">
        <v>350</v>
      </c>
    </row>
    <row r="293" spans="1:2" ht="15.75" customHeight="1">
      <c r="A293" s="57">
        <v>292</v>
      </c>
      <c r="B293" s="9">
        <v>350</v>
      </c>
    </row>
    <row r="294" spans="1:2" ht="15.75" customHeight="1">
      <c r="A294" s="57">
        <v>293</v>
      </c>
      <c r="B294" s="9">
        <v>350</v>
      </c>
    </row>
    <row r="295" spans="1:2" ht="15.75" customHeight="1">
      <c r="A295" s="57">
        <v>294</v>
      </c>
      <c r="B295" s="9">
        <v>350</v>
      </c>
    </row>
    <row r="296" spans="1:2" ht="15.75" customHeight="1">
      <c r="A296" s="57">
        <v>295</v>
      </c>
      <c r="B296" s="9">
        <v>350</v>
      </c>
    </row>
    <row r="297" spans="1:2" ht="15.75" customHeight="1">
      <c r="A297" s="57">
        <v>296</v>
      </c>
      <c r="B297" s="9">
        <v>350</v>
      </c>
    </row>
    <row r="298" spans="1:2" ht="15.75" customHeight="1">
      <c r="A298" s="57">
        <v>297</v>
      </c>
      <c r="B298" s="9">
        <v>350</v>
      </c>
    </row>
    <row r="299" spans="1:2" ht="15.75" customHeight="1">
      <c r="A299" s="57">
        <v>298</v>
      </c>
      <c r="B299" s="9">
        <v>350</v>
      </c>
    </row>
    <row r="300" spans="1:2" ht="15.75" customHeight="1">
      <c r="A300" s="57">
        <v>299</v>
      </c>
      <c r="B300" s="9">
        <v>350</v>
      </c>
    </row>
    <row r="301" spans="1:2" ht="15.75" customHeight="1">
      <c r="A301" s="57">
        <v>300</v>
      </c>
      <c r="B301" s="9">
        <v>350</v>
      </c>
    </row>
    <row r="302" spans="1:2" ht="15.75" customHeight="1">
      <c r="A302" s="57">
        <v>301</v>
      </c>
      <c r="B302" s="9">
        <v>350</v>
      </c>
    </row>
    <row r="303" spans="1:2" ht="15.75" customHeight="1">
      <c r="A303" s="57">
        <v>302</v>
      </c>
      <c r="B303" s="9">
        <v>350</v>
      </c>
    </row>
    <row r="304" spans="1:2" ht="15.75" customHeight="1">
      <c r="A304" s="57">
        <v>303</v>
      </c>
      <c r="B304" s="9">
        <v>350</v>
      </c>
    </row>
    <row r="305" spans="1:2" ht="15.75" customHeight="1">
      <c r="A305" s="57">
        <v>304</v>
      </c>
      <c r="B305" s="9">
        <v>350</v>
      </c>
    </row>
    <row r="306" spans="1:2" ht="15.75" customHeight="1">
      <c r="A306" s="57">
        <v>305</v>
      </c>
      <c r="B306" s="9">
        <v>350</v>
      </c>
    </row>
    <row r="307" spans="1:2" ht="15.75" customHeight="1">
      <c r="A307" s="57">
        <v>306</v>
      </c>
      <c r="B307" s="9">
        <v>350</v>
      </c>
    </row>
    <row r="308" spans="1:2" ht="15.75" customHeight="1">
      <c r="A308" s="57">
        <v>307</v>
      </c>
      <c r="B308" s="9">
        <v>350</v>
      </c>
    </row>
    <row r="309" spans="1:2" ht="15.75" customHeight="1">
      <c r="A309" s="57">
        <v>308</v>
      </c>
      <c r="B309" s="9">
        <v>350</v>
      </c>
    </row>
    <row r="310" spans="1:2" ht="15.75" customHeight="1">
      <c r="A310" s="57">
        <v>309</v>
      </c>
      <c r="B310" s="9">
        <v>350</v>
      </c>
    </row>
    <row r="311" spans="1:2" ht="15.75" customHeight="1">
      <c r="A311" s="57">
        <v>310</v>
      </c>
      <c r="B311" s="9">
        <v>350</v>
      </c>
    </row>
    <row r="312" spans="1:2" ht="15.75" customHeight="1">
      <c r="A312" s="57">
        <v>311</v>
      </c>
      <c r="B312" s="9">
        <v>350</v>
      </c>
    </row>
    <row r="313" spans="1:2" ht="15.75" customHeight="1">
      <c r="A313" s="57">
        <v>312</v>
      </c>
      <c r="B313" s="9">
        <v>350</v>
      </c>
    </row>
    <row r="314" spans="1:2" ht="15.75" customHeight="1">
      <c r="A314" s="57">
        <v>313</v>
      </c>
      <c r="B314" s="9">
        <v>350</v>
      </c>
    </row>
    <row r="315" spans="1:2" ht="15.75" customHeight="1">
      <c r="A315" s="57">
        <v>314</v>
      </c>
      <c r="B315" s="9">
        <v>350</v>
      </c>
    </row>
    <row r="316" spans="1:2" ht="15.75" customHeight="1">
      <c r="A316" s="57">
        <v>315</v>
      </c>
      <c r="B316" s="9">
        <v>350</v>
      </c>
    </row>
    <row r="317" spans="1:2" ht="15.75" customHeight="1">
      <c r="A317" s="57">
        <v>316</v>
      </c>
      <c r="B317" s="9">
        <v>350</v>
      </c>
    </row>
    <row r="318" spans="1:2" ht="15.75" customHeight="1">
      <c r="A318" s="57">
        <v>317</v>
      </c>
      <c r="B318" s="9">
        <v>350</v>
      </c>
    </row>
    <row r="319" spans="1:2" ht="15.75" customHeight="1">
      <c r="A319" s="57">
        <v>318</v>
      </c>
      <c r="B319" s="9">
        <v>350</v>
      </c>
    </row>
    <row r="320" spans="1:2" ht="15.75" customHeight="1">
      <c r="A320" s="57">
        <v>319</v>
      </c>
      <c r="B320" s="9">
        <v>350</v>
      </c>
    </row>
    <row r="321" spans="1:2" ht="15.75" customHeight="1">
      <c r="A321" s="57">
        <v>320</v>
      </c>
      <c r="B321" s="9">
        <v>350</v>
      </c>
    </row>
    <row r="322" spans="1:2" ht="15.75" customHeight="1">
      <c r="A322" s="57">
        <v>321</v>
      </c>
      <c r="B322" s="9">
        <v>350</v>
      </c>
    </row>
    <row r="323" spans="1:2" ht="15.75" customHeight="1">
      <c r="A323" s="57">
        <v>322</v>
      </c>
      <c r="B323" s="9">
        <v>350</v>
      </c>
    </row>
    <row r="324" spans="1:2" ht="15.75" customHeight="1">
      <c r="A324" s="57">
        <v>323</v>
      </c>
      <c r="B324" s="9">
        <v>350</v>
      </c>
    </row>
    <row r="325" spans="1:2" ht="15.75" customHeight="1">
      <c r="A325" s="57">
        <v>324</v>
      </c>
      <c r="B325" s="9">
        <v>350</v>
      </c>
    </row>
    <row r="326" spans="1:2" ht="15.75" customHeight="1">
      <c r="A326" s="57">
        <v>325</v>
      </c>
      <c r="B326" s="9">
        <v>350</v>
      </c>
    </row>
    <row r="327" spans="1:2" ht="15.75" customHeight="1">
      <c r="A327" s="57">
        <v>326</v>
      </c>
      <c r="B327" s="9">
        <v>350</v>
      </c>
    </row>
    <row r="328" spans="1:2" ht="15.75" customHeight="1">
      <c r="A328" s="57">
        <v>327</v>
      </c>
      <c r="B328" s="9">
        <v>350</v>
      </c>
    </row>
    <row r="329" spans="1:2" ht="15.75" customHeight="1">
      <c r="A329" s="57">
        <v>328</v>
      </c>
      <c r="B329" s="9">
        <v>350</v>
      </c>
    </row>
    <row r="330" spans="1:2" ht="15.75" customHeight="1">
      <c r="A330" s="57">
        <v>329</v>
      </c>
      <c r="B330" s="9">
        <v>350</v>
      </c>
    </row>
    <row r="331" spans="1:2" ht="15.75" customHeight="1">
      <c r="A331" s="57">
        <v>330</v>
      </c>
      <c r="B331" s="9">
        <v>350</v>
      </c>
    </row>
    <row r="332" spans="1:2" ht="15.75" customHeight="1">
      <c r="A332" s="57">
        <v>331</v>
      </c>
      <c r="B332" s="9">
        <v>350</v>
      </c>
    </row>
    <row r="333" spans="1:2" ht="15.75" customHeight="1">
      <c r="A333" s="57">
        <v>332</v>
      </c>
      <c r="B333" s="9">
        <v>350</v>
      </c>
    </row>
    <row r="334" spans="1:2" ht="15.75" customHeight="1">
      <c r="A334" s="57">
        <v>333</v>
      </c>
      <c r="B334" s="9">
        <v>350</v>
      </c>
    </row>
    <row r="335" spans="1:2" ht="15.75" customHeight="1">
      <c r="A335" s="57">
        <v>334</v>
      </c>
      <c r="B335" s="9">
        <v>350</v>
      </c>
    </row>
    <row r="336" spans="1:2" ht="15.75" customHeight="1">
      <c r="A336" s="57">
        <v>335</v>
      </c>
      <c r="B336" s="9">
        <v>350</v>
      </c>
    </row>
    <row r="337" spans="1:2" ht="15.75" customHeight="1">
      <c r="A337" s="57">
        <v>336</v>
      </c>
      <c r="B337" s="9">
        <v>350</v>
      </c>
    </row>
    <row r="338" spans="1:2" ht="15.75" customHeight="1">
      <c r="A338" s="57">
        <v>337</v>
      </c>
      <c r="B338" s="9">
        <v>350</v>
      </c>
    </row>
    <row r="339" spans="1:2" ht="15.75" customHeight="1">
      <c r="A339" s="57">
        <v>338</v>
      </c>
      <c r="B339" s="9">
        <v>350.35</v>
      </c>
    </row>
    <row r="340" spans="1:2" ht="15.75" customHeight="1">
      <c r="A340" s="57">
        <v>339</v>
      </c>
      <c r="B340" s="9">
        <v>350.35</v>
      </c>
    </row>
    <row r="341" spans="1:2" ht="15.75" customHeight="1">
      <c r="A341" s="57">
        <v>340</v>
      </c>
      <c r="B341" s="9">
        <v>350.357</v>
      </c>
    </row>
    <row r="342" spans="1:2" ht="15.75" customHeight="1">
      <c r="A342" s="57">
        <v>341</v>
      </c>
      <c r="B342" s="9">
        <v>350.369</v>
      </c>
    </row>
    <row r="343" spans="1:2" ht="15.75" customHeight="1">
      <c r="A343" s="57">
        <v>342</v>
      </c>
      <c r="B343" s="9">
        <v>350.369</v>
      </c>
    </row>
    <row r="344" spans="1:2" ht="15.75" customHeight="1">
      <c r="A344" s="57">
        <v>343</v>
      </c>
      <c r="B344" s="9">
        <v>352</v>
      </c>
    </row>
    <row r="345" spans="1:2" ht="15.75" customHeight="1">
      <c r="A345" s="57">
        <v>344</v>
      </c>
      <c r="B345" s="9">
        <v>352</v>
      </c>
    </row>
    <row r="346" spans="1:2" ht="15.75" customHeight="1">
      <c r="A346" s="57">
        <v>345</v>
      </c>
      <c r="B346" s="9">
        <v>353</v>
      </c>
    </row>
    <row r="347" spans="1:2" ht="15.75" customHeight="1">
      <c r="A347" s="57">
        <v>346</v>
      </c>
      <c r="B347" s="9">
        <v>353</v>
      </c>
    </row>
    <row r="348" spans="1:2" ht="15.75" customHeight="1">
      <c r="A348" s="57">
        <v>347</v>
      </c>
      <c r="B348" s="9">
        <v>353</v>
      </c>
    </row>
    <row r="349" spans="1:2" ht="15.75" customHeight="1">
      <c r="A349" s="57">
        <v>348</v>
      </c>
      <c r="B349" s="9">
        <v>353</v>
      </c>
    </row>
    <row r="350" spans="1:2" ht="15.75" customHeight="1">
      <c r="A350" s="57">
        <v>349</v>
      </c>
      <c r="B350" s="9">
        <v>353.354</v>
      </c>
    </row>
    <row r="351" spans="1:2" ht="15.75" customHeight="1">
      <c r="A351" s="57">
        <v>350</v>
      </c>
      <c r="B351" s="9">
        <v>354</v>
      </c>
    </row>
    <row r="352" spans="1:2" ht="15.75" customHeight="1">
      <c r="A352" s="57">
        <v>351</v>
      </c>
      <c r="B352" s="9">
        <v>354</v>
      </c>
    </row>
    <row r="353" spans="1:2" ht="15.75" customHeight="1">
      <c r="A353" s="57">
        <v>352</v>
      </c>
      <c r="B353" s="9">
        <v>354</v>
      </c>
    </row>
    <row r="354" spans="1:2" ht="15.75" customHeight="1">
      <c r="A354" s="57">
        <v>353</v>
      </c>
      <c r="B354" s="9">
        <v>354</v>
      </c>
    </row>
    <row r="355" spans="1:2" ht="15.75" customHeight="1">
      <c r="A355" s="57">
        <v>354</v>
      </c>
      <c r="B355" s="9">
        <v>354</v>
      </c>
    </row>
    <row r="356" spans="1:2" ht="15.75" customHeight="1">
      <c r="A356" s="57">
        <v>355</v>
      </c>
      <c r="B356" s="9">
        <v>354</v>
      </c>
    </row>
    <row r="357" spans="1:2" ht="15.75" customHeight="1">
      <c r="A357" s="57">
        <v>356</v>
      </c>
      <c r="B357" s="9">
        <v>354</v>
      </c>
    </row>
    <row r="358" spans="1:2" ht="15.75" customHeight="1">
      <c r="A358" s="57">
        <v>357</v>
      </c>
      <c r="B358" s="9">
        <v>357</v>
      </c>
    </row>
    <row r="359" spans="1:2" ht="15.75" customHeight="1">
      <c r="A359" s="57">
        <v>358</v>
      </c>
      <c r="B359" s="9">
        <v>357</v>
      </c>
    </row>
    <row r="360" spans="1:2" ht="15.75" customHeight="1">
      <c r="A360" s="57">
        <v>359</v>
      </c>
      <c r="B360" s="9">
        <v>357</v>
      </c>
    </row>
    <row r="361" spans="1:2" ht="15.75" customHeight="1">
      <c r="A361" s="57">
        <v>360</v>
      </c>
      <c r="B361" s="9">
        <v>357</v>
      </c>
    </row>
    <row r="362" spans="1:2" ht="15.75" customHeight="1">
      <c r="A362" s="57">
        <v>361</v>
      </c>
      <c r="B362" s="9">
        <v>357</v>
      </c>
    </row>
    <row r="363" spans="1:2" ht="15.75" customHeight="1">
      <c r="A363" s="57">
        <v>362</v>
      </c>
      <c r="B363" s="9">
        <v>357</v>
      </c>
    </row>
    <row r="364" spans="1:2" ht="15.75" customHeight="1">
      <c r="A364" s="57">
        <v>363</v>
      </c>
      <c r="B364" s="9">
        <v>357</v>
      </c>
    </row>
    <row r="365" spans="1:2" ht="15.75" customHeight="1">
      <c r="A365" s="57">
        <v>364</v>
      </c>
      <c r="B365" s="9">
        <v>357</v>
      </c>
    </row>
    <row r="366" spans="1:2" ht="15.75" customHeight="1">
      <c r="A366" s="57">
        <v>365</v>
      </c>
      <c r="B366" s="9">
        <v>357</v>
      </c>
    </row>
    <row r="367" spans="1:2" ht="15.75" customHeight="1">
      <c r="A367" s="57">
        <v>366</v>
      </c>
      <c r="B367" s="9">
        <v>357</v>
      </c>
    </row>
    <row r="368" spans="1:2" ht="15.75" customHeight="1">
      <c r="A368" s="57">
        <v>367</v>
      </c>
      <c r="B368" s="9">
        <v>357</v>
      </c>
    </row>
    <row r="369" spans="1:2" ht="15.75" customHeight="1">
      <c r="A369" s="57">
        <v>368</v>
      </c>
      <c r="B369" s="9">
        <v>357</v>
      </c>
    </row>
    <row r="370" spans="1:2" ht="15.75" customHeight="1">
      <c r="A370" s="57">
        <v>369</v>
      </c>
      <c r="B370" s="9">
        <v>357</v>
      </c>
    </row>
    <row r="371" spans="1:2" ht="15.75" customHeight="1">
      <c r="A371" s="57">
        <v>370</v>
      </c>
      <c r="B371" s="9">
        <v>357</v>
      </c>
    </row>
    <row r="372" spans="1:2" ht="15.75" customHeight="1">
      <c r="A372" s="57">
        <v>371</v>
      </c>
      <c r="B372" s="9">
        <v>357</v>
      </c>
    </row>
    <row r="373" spans="1:2" ht="15.75" customHeight="1">
      <c r="A373" s="57">
        <v>372</v>
      </c>
      <c r="B373" s="9">
        <v>357</v>
      </c>
    </row>
    <row r="374" spans="1:2" ht="15.75" customHeight="1">
      <c r="A374" s="57">
        <v>373</v>
      </c>
      <c r="B374" s="9">
        <v>357</v>
      </c>
    </row>
    <row r="375" spans="1:2" ht="15.75" customHeight="1">
      <c r="A375" s="57">
        <v>374</v>
      </c>
      <c r="B375" s="9">
        <v>357</v>
      </c>
    </row>
    <row r="376" spans="1:2" ht="15.75" customHeight="1">
      <c r="A376" s="57">
        <v>375</v>
      </c>
      <c r="B376" s="9">
        <v>357</v>
      </c>
    </row>
    <row r="377" spans="1:2" ht="15.75" customHeight="1">
      <c r="A377" s="57">
        <v>376</v>
      </c>
      <c r="B377" s="9">
        <v>357</v>
      </c>
    </row>
    <row r="378" spans="1:2" ht="15.75" customHeight="1">
      <c r="A378" s="57">
        <v>377</v>
      </c>
      <c r="B378" s="9">
        <v>357</v>
      </c>
    </row>
    <row r="379" spans="1:2" ht="15.75" customHeight="1">
      <c r="A379" s="57">
        <v>378</v>
      </c>
      <c r="B379" s="9">
        <v>357</v>
      </c>
    </row>
    <row r="380" spans="1:2" ht="15.75" customHeight="1">
      <c r="A380" s="57">
        <v>379</v>
      </c>
      <c r="B380" s="9">
        <v>357</v>
      </c>
    </row>
    <row r="381" spans="1:2" ht="15.75" customHeight="1">
      <c r="A381" s="57">
        <v>380</v>
      </c>
      <c r="B381" s="9">
        <v>357</v>
      </c>
    </row>
    <row r="382" spans="1:2" ht="15.75" customHeight="1">
      <c r="A382" s="57">
        <v>381</v>
      </c>
      <c r="B382" s="9">
        <v>357</v>
      </c>
    </row>
    <row r="383" spans="1:2" ht="15.75" customHeight="1">
      <c r="A383" s="57">
        <v>382</v>
      </c>
      <c r="B383" s="9">
        <v>357</v>
      </c>
    </row>
    <row r="384" spans="1:2" ht="15.75" customHeight="1">
      <c r="A384" s="57">
        <v>383</v>
      </c>
      <c r="B384" s="9">
        <v>357</v>
      </c>
    </row>
    <row r="385" spans="1:2" ht="15.75" customHeight="1">
      <c r="A385" s="57">
        <v>384</v>
      </c>
      <c r="B385" s="9">
        <v>357</v>
      </c>
    </row>
    <row r="386" spans="1:2" ht="15.75" customHeight="1">
      <c r="A386" s="57">
        <v>385</v>
      </c>
      <c r="B386" s="9">
        <v>357</v>
      </c>
    </row>
    <row r="387" spans="1:2" ht="15.75" customHeight="1">
      <c r="A387" s="57">
        <v>386</v>
      </c>
      <c r="B387" s="9">
        <v>357</v>
      </c>
    </row>
    <row r="388" spans="1:2" ht="15.75" customHeight="1">
      <c r="A388" s="57">
        <v>387</v>
      </c>
      <c r="B388" s="9">
        <v>357</v>
      </c>
    </row>
    <row r="389" spans="1:2" ht="15.75" customHeight="1">
      <c r="A389" s="57">
        <v>388</v>
      </c>
      <c r="B389" s="9">
        <v>357</v>
      </c>
    </row>
    <row r="390" spans="1:2" ht="15.75" customHeight="1">
      <c r="A390" s="57">
        <v>389</v>
      </c>
      <c r="B390" s="9">
        <v>357</v>
      </c>
    </row>
    <row r="391" spans="1:2" ht="15.75" customHeight="1">
      <c r="A391" s="57">
        <v>390</v>
      </c>
      <c r="B391" s="9">
        <v>357</v>
      </c>
    </row>
    <row r="392" spans="1:2" ht="15.75" customHeight="1">
      <c r="A392" s="57">
        <v>391</v>
      </c>
      <c r="B392" s="9">
        <v>357</v>
      </c>
    </row>
    <row r="393" spans="1:2" ht="15.75" customHeight="1">
      <c r="A393" s="57">
        <v>392</v>
      </c>
      <c r="B393" s="9">
        <v>357</v>
      </c>
    </row>
    <row r="394" spans="1:2" ht="15.75" customHeight="1">
      <c r="A394" s="57">
        <v>393</v>
      </c>
      <c r="B394" s="9">
        <v>357</v>
      </c>
    </row>
    <row r="395" spans="1:2" ht="15.75" customHeight="1">
      <c r="A395" s="57">
        <v>394</v>
      </c>
      <c r="B395" s="9">
        <v>357</v>
      </c>
    </row>
    <row r="396" spans="1:2" ht="15.75" customHeight="1">
      <c r="A396" s="57">
        <v>395</v>
      </c>
      <c r="B396" s="9">
        <v>357</v>
      </c>
    </row>
    <row r="397" spans="1:2" ht="15.75" customHeight="1">
      <c r="A397" s="57">
        <v>396</v>
      </c>
      <c r="B397" s="9">
        <v>357</v>
      </c>
    </row>
    <row r="398" spans="1:2" ht="15.75" customHeight="1">
      <c r="A398" s="57">
        <v>397</v>
      </c>
      <c r="B398" s="9">
        <v>357</v>
      </c>
    </row>
    <row r="399" spans="1:2" ht="15.75" customHeight="1">
      <c r="A399" s="57">
        <v>398</v>
      </c>
      <c r="B399" s="9">
        <v>357</v>
      </c>
    </row>
    <row r="400" spans="1:2" ht="15.75" customHeight="1">
      <c r="A400" s="57">
        <v>399</v>
      </c>
      <c r="B400" s="9">
        <v>357</v>
      </c>
    </row>
    <row r="401" spans="1:2" ht="15.75" customHeight="1">
      <c r="A401" s="57">
        <v>400</v>
      </c>
      <c r="B401" s="9">
        <v>357</v>
      </c>
    </row>
    <row r="402" spans="1:2" ht="15.75" customHeight="1">
      <c r="A402" s="57">
        <v>401</v>
      </c>
      <c r="B402" s="9">
        <v>357</v>
      </c>
    </row>
    <row r="403" spans="1:2" ht="15.75" customHeight="1">
      <c r="A403" s="57">
        <v>402</v>
      </c>
      <c r="B403" s="9">
        <v>357</v>
      </c>
    </row>
    <row r="404" spans="1:2" ht="15.75" customHeight="1">
      <c r="A404" s="57">
        <v>403</v>
      </c>
      <c r="B404" s="9">
        <v>357</v>
      </c>
    </row>
    <row r="405" spans="1:2" ht="15.75" customHeight="1">
      <c r="A405" s="57">
        <v>404</v>
      </c>
      <c r="B405" s="9">
        <v>357</v>
      </c>
    </row>
    <row r="406" spans="1:2" ht="15.75" customHeight="1">
      <c r="A406" s="57">
        <v>405</v>
      </c>
      <c r="B406" s="9">
        <v>357</v>
      </c>
    </row>
    <row r="407" spans="1:2" ht="15.75" customHeight="1">
      <c r="A407" s="57">
        <v>406</v>
      </c>
      <c r="B407" s="9">
        <v>357</v>
      </c>
    </row>
    <row r="408" spans="1:2" ht="15.75" customHeight="1">
      <c r="A408" s="57">
        <v>407</v>
      </c>
      <c r="B408" s="9">
        <v>357</v>
      </c>
    </row>
    <row r="409" spans="1:2" ht="15.75" customHeight="1">
      <c r="A409" s="57">
        <v>408</v>
      </c>
      <c r="B409" s="9">
        <v>357</v>
      </c>
    </row>
    <row r="410" spans="1:2" ht="15.75" customHeight="1">
      <c r="A410" s="57">
        <v>409</v>
      </c>
      <c r="B410" s="9">
        <v>357</v>
      </c>
    </row>
    <row r="411" spans="1:2" ht="15.75" customHeight="1">
      <c r="A411" s="57">
        <v>410</v>
      </c>
      <c r="B411" s="9">
        <v>357</v>
      </c>
    </row>
    <row r="412" spans="1:2" ht="15.75" customHeight="1">
      <c r="A412" s="57">
        <v>411</v>
      </c>
      <c r="B412" s="9">
        <v>357</v>
      </c>
    </row>
    <row r="413" spans="1:2" ht="15.75" customHeight="1">
      <c r="A413" s="57">
        <v>412</v>
      </c>
      <c r="B413" s="9">
        <v>357</v>
      </c>
    </row>
    <row r="414" spans="1:2" ht="15.75" customHeight="1">
      <c r="A414" s="57">
        <v>413</v>
      </c>
      <c r="B414" s="9">
        <v>357</v>
      </c>
    </row>
    <row r="415" spans="1:2" ht="15.75" customHeight="1">
      <c r="A415" s="57">
        <v>414</v>
      </c>
      <c r="B415" s="9">
        <v>357</v>
      </c>
    </row>
    <row r="416" spans="1:2" ht="15.75" customHeight="1">
      <c r="A416" s="57">
        <v>415</v>
      </c>
      <c r="B416" s="9">
        <v>357</v>
      </c>
    </row>
    <row r="417" spans="1:2" ht="15.75" customHeight="1">
      <c r="A417" s="57">
        <v>416</v>
      </c>
      <c r="B417" s="9">
        <v>357</v>
      </c>
    </row>
    <row r="418" spans="1:2" ht="15.75" customHeight="1">
      <c r="A418" s="57">
        <v>417</v>
      </c>
      <c r="B418" s="9">
        <v>357</v>
      </c>
    </row>
    <row r="419" spans="1:2" ht="15.75" customHeight="1">
      <c r="A419" s="57">
        <v>418</v>
      </c>
      <c r="B419" s="9">
        <v>357</v>
      </c>
    </row>
    <row r="420" spans="1:2" ht="15.75" customHeight="1">
      <c r="A420" s="57">
        <v>419</v>
      </c>
      <c r="B420" s="9">
        <v>357</v>
      </c>
    </row>
    <row r="421" spans="1:2" ht="15.75" customHeight="1">
      <c r="A421" s="57">
        <v>420</v>
      </c>
      <c r="B421" s="9">
        <v>357</v>
      </c>
    </row>
    <row r="422" spans="1:2" ht="15.75" customHeight="1">
      <c r="A422" s="57">
        <v>421</v>
      </c>
      <c r="B422" s="9">
        <v>357</v>
      </c>
    </row>
    <row r="423" spans="1:2" ht="15.75" customHeight="1">
      <c r="A423" s="57">
        <v>422</v>
      </c>
      <c r="B423" s="9">
        <v>357</v>
      </c>
    </row>
    <row r="424" spans="1:2" ht="15.75" customHeight="1">
      <c r="A424" s="57">
        <v>423</v>
      </c>
      <c r="B424" s="9">
        <v>357</v>
      </c>
    </row>
    <row r="425" spans="1:2" ht="15.75" customHeight="1">
      <c r="A425" s="57">
        <v>424</v>
      </c>
      <c r="B425" s="9">
        <v>357</v>
      </c>
    </row>
    <row r="426" spans="1:2" ht="15.75" customHeight="1">
      <c r="A426" s="57">
        <v>425</v>
      </c>
      <c r="B426" s="9">
        <v>357</v>
      </c>
    </row>
    <row r="427" spans="1:2" ht="15.75" customHeight="1">
      <c r="A427" s="57">
        <v>426</v>
      </c>
      <c r="B427" s="9">
        <v>357</v>
      </c>
    </row>
    <row r="428" spans="1:2" ht="15.75" customHeight="1">
      <c r="A428" s="57">
        <v>427</v>
      </c>
      <c r="B428" s="9">
        <v>357</v>
      </c>
    </row>
    <row r="429" spans="1:2" ht="15.75" customHeight="1">
      <c r="A429" s="57">
        <v>428</v>
      </c>
      <c r="B429" s="9">
        <v>357</v>
      </c>
    </row>
    <row r="430" spans="1:2" ht="15.75" customHeight="1">
      <c r="A430" s="57">
        <v>429</v>
      </c>
      <c r="B430" s="9">
        <v>357</v>
      </c>
    </row>
    <row r="431" spans="1:2" ht="15.75" customHeight="1">
      <c r="A431" s="57">
        <v>430</v>
      </c>
      <c r="B431" s="9">
        <v>357</v>
      </c>
    </row>
    <row r="432" spans="1:2" ht="15.75" customHeight="1">
      <c r="A432" s="57">
        <v>431</v>
      </c>
      <c r="B432" s="9">
        <v>357</v>
      </c>
    </row>
    <row r="433" spans="1:2" ht="15.75" customHeight="1">
      <c r="A433" s="57">
        <v>432</v>
      </c>
      <c r="B433" s="9">
        <v>357</v>
      </c>
    </row>
    <row r="434" spans="1:2" ht="15.75" customHeight="1">
      <c r="A434" s="57">
        <v>433</v>
      </c>
      <c r="B434" s="9">
        <v>357</v>
      </c>
    </row>
    <row r="435" spans="1:2" ht="15.75" customHeight="1">
      <c r="A435" s="57">
        <v>434</v>
      </c>
      <c r="B435" s="9">
        <v>357</v>
      </c>
    </row>
    <row r="436" spans="1:2" ht="15.75" customHeight="1">
      <c r="A436" s="57">
        <v>435</v>
      </c>
      <c r="B436" s="9">
        <v>357</v>
      </c>
    </row>
    <row r="437" spans="1:2" ht="15.75" customHeight="1">
      <c r="A437" s="57">
        <v>436</v>
      </c>
      <c r="B437" s="9">
        <v>357</v>
      </c>
    </row>
    <row r="438" spans="1:2" ht="15.75" customHeight="1">
      <c r="A438" s="57">
        <v>437</v>
      </c>
      <c r="B438" s="9">
        <v>357</v>
      </c>
    </row>
    <row r="439" spans="1:2" ht="15.75" customHeight="1">
      <c r="A439" s="57">
        <v>438</v>
      </c>
      <c r="B439" s="9">
        <v>357</v>
      </c>
    </row>
    <row r="440" spans="1:2" ht="15.75" customHeight="1">
      <c r="A440" s="57">
        <v>439</v>
      </c>
      <c r="B440" s="9">
        <v>357</v>
      </c>
    </row>
    <row r="441" spans="1:2" ht="15.75" customHeight="1">
      <c r="A441" s="57">
        <v>440</v>
      </c>
      <c r="B441" s="9">
        <v>357</v>
      </c>
    </row>
    <row r="442" spans="1:2" ht="15.75" customHeight="1">
      <c r="A442" s="57">
        <v>441</v>
      </c>
      <c r="B442" s="9">
        <v>357</v>
      </c>
    </row>
    <row r="443" spans="1:2" ht="15.75" customHeight="1">
      <c r="A443" s="57">
        <v>442</v>
      </c>
      <c r="B443" s="9">
        <v>357</v>
      </c>
    </row>
    <row r="444" spans="1:2" ht="15.75" customHeight="1">
      <c r="A444" s="57">
        <v>443</v>
      </c>
      <c r="B444" s="9">
        <v>357</v>
      </c>
    </row>
    <row r="445" spans="1:2" ht="15.75" customHeight="1">
      <c r="A445" s="57">
        <v>444</v>
      </c>
      <c r="B445" s="9">
        <v>357</v>
      </c>
    </row>
    <row r="446" spans="1:2" ht="15.75" customHeight="1">
      <c r="A446" s="57">
        <v>445</v>
      </c>
      <c r="B446" s="9">
        <v>357</v>
      </c>
    </row>
    <row r="447" spans="1:2" ht="15.75" customHeight="1">
      <c r="A447" s="57">
        <v>446</v>
      </c>
      <c r="B447" s="9">
        <v>357</v>
      </c>
    </row>
    <row r="448" spans="1:2" ht="15.75" customHeight="1">
      <c r="A448" s="57">
        <v>447</v>
      </c>
      <c r="B448" s="9">
        <v>357</v>
      </c>
    </row>
    <row r="449" spans="1:2" ht="15.75" customHeight="1">
      <c r="A449" s="57">
        <v>448</v>
      </c>
      <c r="B449" s="9">
        <v>357</v>
      </c>
    </row>
    <row r="450" spans="1:2" ht="15.75" customHeight="1">
      <c r="A450" s="57">
        <v>449</v>
      </c>
      <c r="B450" s="9">
        <v>357</v>
      </c>
    </row>
    <row r="451" spans="1:2" ht="15.75" customHeight="1">
      <c r="A451" s="57">
        <v>450</v>
      </c>
      <c r="B451" s="9">
        <v>357</v>
      </c>
    </row>
    <row r="452" spans="1:2" ht="15.75" customHeight="1">
      <c r="A452" s="57">
        <v>451</v>
      </c>
      <c r="B452" s="9">
        <v>357</v>
      </c>
    </row>
    <row r="453" spans="1:2" ht="15.75" customHeight="1">
      <c r="A453" s="57">
        <v>452</v>
      </c>
      <c r="B453" s="9">
        <v>357</v>
      </c>
    </row>
    <row r="454" spans="1:2" ht="15.75" customHeight="1">
      <c r="A454" s="57">
        <v>453</v>
      </c>
      <c r="B454" s="9">
        <v>357.331</v>
      </c>
    </row>
    <row r="455" spans="1:2" ht="15.75" customHeight="1">
      <c r="A455" s="57">
        <v>454</v>
      </c>
      <c r="B455" s="9">
        <v>357.344</v>
      </c>
    </row>
    <row r="456" spans="1:2" ht="15.75" customHeight="1">
      <c r="A456" s="57">
        <v>455</v>
      </c>
      <c r="B456" s="9">
        <v>357.344</v>
      </c>
    </row>
    <row r="457" spans="1:2" ht="15.75" customHeight="1">
      <c r="A457" s="57">
        <v>456</v>
      </c>
      <c r="B457" s="9">
        <v>357.344</v>
      </c>
    </row>
    <row r="458" spans="1:2" ht="15.75" customHeight="1">
      <c r="A458" s="57">
        <v>457</v>
      </c>
      <c r="B458" s="9">
        <v>357.35</v>
      </c>
    </row>
    <row r="459" spans="1:2" ht="15.75" customHeight="1">
      <c r="A459" s="57">
        <v>458</v>
      </c>
      <c r="B459" s="9">
        <v>357.357</v>
      </c>
    </row>
    <row r="460" spans="1:2" ht="15.75" customHeight="1">
      <c r="A460" s="57">
        <v>459</v>
      </c>
      <c r="B460" s="9">
        <v>357.357</v>
      </c>
    </row>
    <row r="461" spans="1:2" ht="15.75" customHeight="1">
      <c r="A461" s="57">
        <v>460</v>
      </c>
      <c r="B461" s="9">
        <v>357.357</v>
      </c>
    </row>
    <row r="462" spans="1:2" ht="15.75" customHeight="1">
      <c r="A462" s="57">
        <v>461</v>
      </c>
      <c r="B462" s="9">
        <v>357.357</v>
      </c>
    </row>
    <row r="463" spans="1:2" ht="15.75" customHeight="1">
      <c r="A463" s="57">
        <v>462</v>
      </c>
      <c r="B463" s="9">
        <v>357.357</v>
      </c>
    </row>
    <row r="464" spans="1:2" ht="15.75" customHeight="1">
      <c r="A464" s="57">
        <v>463</v>
      </c>
      <c r="B464" s="9">
        <v>357.369</v>
      </c>
    </row>
    <row r="465" spans="1:2" ht="15.75" customHeight="1">
      <c r="A465" s="57">
        <v>464</v>
      </c>
      <c r="B465" s="9">
        <v>359</v>
      </c>
    </row>
    <row r="466" spans="1:2" ht="15.75" customHeight="1">
      <c r="A466" s="57">
        <v>465</v>
      </c>
      <c r="B466" s="9">
        <v>360.363</v>
      </c>
    </row>
    <row r="467" spans="1:2" ht="15.75" customHeight="1">
      <c r="A467" s="57">
        <v>466</v>
      </c>
      <c r="B467" s="9">
        <v>361</v>
      </c>
    </row>
    <row r="468" spans="1:2" ht="15.75" customHeight="1">
      <c r="A468" s="57">
        <v>467</v>
      </c>
      <c r="B468" s="9">
        <v>363</v>
      </c>
    </row>
    <row r="469" spans="1:2" ht="15.75" customHeight="1">
      <c r="A469" s="57">
        <v>468</v>
      </c>
      <c r="B469" s="9">
        <v>363</v>
      </c>
    </row>
    <row r="470" spans="1:2" ht="15.75" customHeight="1">
      <c r="A470" s="57">
        <v>469</v>
      </c>
      <c r="B470" s="9">
        <v>363</v>
      </c>
    </row>
    <row r="471" spans="1:2" ht="15.75" customHeight="1">
      <c r="A471" s="57">
        <v>470</v>
      </c>
      <c r="B471" s="9">
        <v>363</v>
      </c>
    </row>
    <row r="472" spans="1:2" ht="15.75" customHeight="1">
      <c r="A472" s="57">
        <v>471</v>
      </c>
      <c r="B472" s="9">
        <v>363</v>
      </c>
    </row>
    <row r="473" spans="1:2" ht="15.75" customHeight="1">
      <c r="A473" s="57">
        <v>472</v>
      </c>
      <c r="B473" s="9">
        <v>363</v>
      </c>
    </row>
    <row r="474" spans="1:2" ht="15.75" customHeight="1">
      <c r="A474" s="57">
        <v>473</v>
      </c>
      <c r="B474" s="9">
        <v>363</v>
      </c>
    </row>
    <row r="475" spans="1:2" ht="15.75" customHeight="1">
      <c r="A475" s="57">
        <v>474</v>
      </c>
      <c r="B475" s="9">
        <v>363</v>
      </c>
    </row>
    <row r="476" spans="1:2" ht="15.75" customHeight="1">
      <c r="A476" s="57">
        <v>475</v>
      </c>
      <c r="B476" s="9">
        <v>363</v>
      </c>
    </row>
    <row r="477" spans="1:2" ht="15.75" customHeight="1">
      <c r="A477" s="57">
        <v>476</v>
      </c>
      <c r="B477" s="9">
        <v>363</v>
      </c>
    </row>
    <row r="478" spans="1:2" ht="15.75" customHeight="1">
      <c r="A478" s="57">
        <v>477</v>
      </c>
      <c r="B478" s="9">
        <v>363</v>
      </c>
    </row>
    <row r="479" spans="1:2" ht="15.75" customHeight="1">
      <c r="A479" s="57">
        <v>478</v>
      </c>
      <c r="B479" s="9">
        <v>363</v>
      </c>
    </row>
    <row r="480" spans="1:2" ht="15.75" customHeight="1">
      <c r="A480" s="57">
        <v>479</v>
      </c>
      <c r="B480" s="9">
        <v>363</v>
      </c>
    </row>
    <row r="481" spans="1:2" ht="15.75" customHeight="1">
      <c r="A481" s="57">
        <v>480</v>
      </c>
      <c r="B481" s="9">
        <v>363</v>
      </c>
    </row>
    <row r="482" spans="1:2" ht="15.75" customHeight="1">
      <c r="A482" s="57">
        <v>481</v>
      </c>
      <c r="B482" s="9">
        <v>363</v>
      </c>
    </row>
    <row r="483" spans="1:2" ht="15.75" customHeight="1">
      <c r="A483" s="57">
        <v>482</v>
      </c>
      <c r="B483" s="9">
        <v>363</v>
      </c>
    </row>
    <row r="484" spans="1:2" ht="15.75" customHeight="1">
      <c r="A484" s="57">
        <v>483</v>
      </c>
      <c r="B484" s="9">
        <v>363</v>
      </c>
    </row>
    <row r="485" spans="1:2" ht="15.75" customHeight="1">
      <c r="A485" s="57">
        <v>484</v>
      </c>
      <c r="B485" s="9">
        <v>363</v>
      </c>
    </row>
    <row r="486" spans="1:2" ht="15.75" customHeight="1">
      <c r="A486" s="57">
        <v>485</v>
      </c>
      <c r="B486" s="9">
        <v>363</v>
      </c>
    </row>
    <row r="487" spans="1:2" ht="15.75" customHeight="1">
      <c r="A487" s="57">
        <v>486</v>
      </c>
      <c r="B487" s="9">
        <v>363</v>
      </c>
    </row>
    <row r="488" spans="1:2" ht="15.75" customHeight="1">
      <c r="A488" s="57">
        <v>487</v>
      </c>
      <c r="B488" s="9">
        <v>363</v>
      </c>
    </row>
    <row r="489" spans="1:2" ht="15.75" customHeight="1">
      <c r="A489" s="57">
        <v>488</v>
      </c>
      <c r="B489" s="9">
        <v>363</v>
      </c>
    </row>
    <row r="490" spans="1:2" ht="15.75" customHeight="1">
      <c r="A490" s="57">
        <v>489</v>
      </c>
      <c r="B490" s="9">
        <v>363</v>
      </c>
    </row>
    <row r="491" spans="1:2" ht="15.75" customHeight="1">
      <c r="A491" s="57">
        <v>490</v>
      </c>
      <c r="B491" s="9">
        <v>363</v>
      </c>
    </row>
    <row r="492" spans="1:2" ht="15.75" customHeight="1">
      <c r="A492" s="57">
        <v>491</v>
      </c>
      <c r="B492" s="9">
        <v>363</v>
      </c>
    </row>
    <row r="493" spans="1:2" ht="15.75" customHeight="1">
      <c r="A493" s="57">
        <v>492</v>
      </c>
      <c r="B493" s="9">
        <v>363</v>
      </c>
    </row>
    <row r="494" spans="1:2" ht="15.75" customHeight="1">
      <c r="A494" s="57">
        <v>493</v>
      </c>
      <c r="B494" s="9">
        <v>363</v>
      </c>
    </row>
    <row r="495" spans="1:2" ht="15.75" customHeight="1">
      <c r="A495" s="57">
        <v>494</v>
      </c>
      <c r="B495" s="9">
        <v>363</v>
      </c>
    </row>
    <row r="496" spans="1:2" ht="15.75" customHeight="1">
      <c r="A496" s="57">
        <v>495</v>
      </c>
      <c r="B496" s="9">
        <v>363</v>
      </c>
    </row>
    <row r="497" spans="1:2" ht="15.75" customHeight="1">
      <c r="A497" s="57">
        <v>496</v>
      </c>
      <c r="B497" s="9">
        <v>363</v>
      </c>
    </row>
    <row r="498" spans="1:2" ht="15.75" customHeight="1">
      <c r="A498" s="57">
        <v>497</v>
      </c>
      <c r="B498" s="9">
        <v>363</v>
      </c>
    </row>
    <row r="499" spans="1:2" ht="15.75" customHeight="1">
      <c r="A499" s="57">
        <v>498</v>
      </c>
      <c r="B499" s="9">
        <v>363</v>
      </c>
    </row>
    <row r="500" spans="1:2" ht="15.75" customHeight="1">
      <c r="A500" s="57">
        <v>499</v>
      </c>
      <c r="B500" s="9">
        <v>363</v>
      </c>
    </row>
    <row r="501" spans="1:2" ht="15.75" customHeight="1">
      <c r="A501" s="57">
        <v>500</v>
      </c>
      <c r="B501" s="9">
        <v>363</v>
      </c>
    </row>
    <row r="502" spans="1:2" ht="15.75" customHeight="1">
      <c r="A502" s="57">
        <v>501</v>
      </c>
      <c r="B502" s="9">
        <v>363</v>
      </c>
    </row>
    <row r="503" spans="1:2" ht="15.75" customHeight="1">
      <c r="A503" s="57">
        <v>502</v>
      </c>
      <c r="B503" s="9">
        <v>363</v>
      </c>
    </row>
    <row r="504" spans="1:2" ht="15.75" customHeight="1">
      <c r="A504" s="57">
        <v>503</v>
      </c>
      <c r="B504" s="9">
        <v>363</v>
      </c>
    </row>
    <row r="505" spans="1:2" ht="15.75" customHeight="1">
      <c r="A505" s="57">
        <v>504</v>
      </c>
      <c r="B505" s="9">
        <v>363</v>
      </c>
    </row>
    <row r="506" spans="1:2" ht="15.75" customHeight="1">
      <c r="A506" s="57">
        <v>505</v>
      </c>
      <c r="B506" s="9">
        <v>363</v>
      </c>
    </row>
    <row r="507" spans="1:2" ht="15.75" customHeight="1">
      <c r="A507" s="57">
        <v>506</v>
      </c>
      <c r="B507" s="9">
        <v>363</v>
      </c>
    </row>
    <row r="508" spans="1:2" ht="15.75" customHeight="1">
      <c r="A508" s="57">
        <v>507</v>
      </c>
      <c r="B508" s="9">
        <v>363</v>
      </c>
    </row>
    <row r="509" spans="1:2" ht="15.75" customHeight="1">
      <c r="A509" s="57">
        <v>508</v>
      </c>
      <c r="B509" s="9">
        <v>363</v>
      </c>
    </row>
    <row r="510" spans="1:2" ht="15.75" customHeight="1">
      <c r="A510" s="57">
        <v>509</v>
      </c>
      <c r="B510" s="9">
        <v>363</v>
      </c>
    </row>
    <row r="511" spans="1:2" ht="15.75" customHeight="1">
      <c r="A511" s="57">
        <v>510</v>
      </c>
      <c r="B511" s="9">
        <v>363</v>
      </c>
    </row>
    <row r="512" spans="1:2" ht="15.75" customHeight="1">
      <c r="A512" s="57">
        <v>511</v>
      </c>
      <c r="B512" s="9">
        <v>363</v>
      </c>
    </row>
    <row r="513" spans="1:2" ht="15.75" customHeight="1">
      <c r="A513" s="57">
        <v>512</v>
      </c>
      <c r="B513" s="9">
        <v>363</v>
      </c>
    </row>
    <row r="514" spans="1:2" ht="15.75" customHeight="1">
      <c r="A514" s="57">
        <v>513</v>
      </c>
      <c r="B514" s="9">
        <v>363</v>
      </c>
    </row>
    <row r="515" spans="1:2" ht="15.75" customHeight="1">
      <c r="A515" s="57">
        <v>514</v>
      </c>
      <c r="B515" s="9">
        <v>363</v>
      </c>
    </row>
    <row r="516" spans="1:2" ht="15.75" customHeight="1">
      <c r="A516" s="57">
        <v>515</v>
      </c>
      <c r="B516" s="9">
        <v>363</v>
      </c>
    </row>
    <row r="517" spans="1:2" ht="15.75" customHeight="1">
      <c r="A517" s="57">
        <v>516</v>
      </c>
      <c r="B517" s="9">
        <v>363.357</v>
      </c>
    </row>
    <row r="518" spans="1:2" ht="15.75" customHeight="1">
      <c r="A518" s="57">
        <v>517</v>
      </c>
      <c r="B518" s="9">
        <v>363.369</v>
      </c>
    </row>
    <row r="519" spans="1:2" ht="15.75" customHeight="1">
      <c r="A519" s="57">
        <v>518</v>
      </c>
      <c r="B519" s="9">
        <v>363.369</v>
      </c>
    </row>
    <row r="520" spans="1:2" ht="15.75" customHeight="1">
      <c r="A520" s="57">
        <v>519</v>
      </c>
      <c r="B520" s="9">
        <v>363.369</v>
      </c>
    </row>
    <row r="521" spans="1:2" ht="15.75" customHeight="1">
      <c r="A521" s="57">
        <v>520</v>
      </c>
      <c r="B521" s="9">
        <v>363.369</v>
      </c>
    </row>
    <row r="522" spans="1:2" ht="15.75" customHeight="1">
      <c r="A522" s="57">
        <v>521</v>
      </c>
      <c r="B522" s="9">
        <v>363.376</v>
      </c>
    </row>
    <row r="523" spans="1:2" ht="15.75" customHeight="1">
      <c r="A523" s="57">
        <v>522</v>
      </c>
      <c r="B523" s="9">
        <v>363.395</v>
      </c>
    </row>
    <row r="524" spans="1:2" ht="15.75" customHeight="1">
      <c r="A524" s="57">
        <v>523</v>
      </c>
      <c r="B524" s="9">
        <v>364</v>
      </c>
    </row>
    <row r="525" spans="1:2" ht="15.75" customHeight="1">
      <c r="A525" s="57">
        <v>524</v>
      </c>
      <c r="B525" s="9">
        <v>367</v>
      </c>
    </row>
    <row r="526" spans="1:2" ht="15.75" customHeight="1">
      <c r="A526" s="57">
        <v>525</v>
      </c>
      <c r="B526" s="9">
        <v>367</v>
      </c>
    </row>
    <row r="527" spans="1:2" ht="15.75" customHeight="1">
      <c r="A527" s="57">
        <v>526</v>
      </c>
      <c r="B527" s="9">
        <v>367</v>
      </c>
    </row>
    <row r="528" spans="1:2" ht="15.75" customHeight="1">
      <c r="A528" s="57">
        <v>527</v>
      </c>
      <c r="B528" s="9">
        <v>368</v>
      </c>
    </row>
    <row r="529" spans="1:2" ht="15.75" customHeight="1">
      <c r="A529" s="57">
        <v>528</v>
      </c>
      <c r="B529" s="9">
        <v>369</v>
      </c>
    </row>
    <row r="530" spans="1:2" ht="15.75" customHeight="1">
      <c r="A530" s="57">
        <v>529</v>
      </c>
      <c r="B530" s="9">
        <v>369</v>
      </c>
    </row>
    <row r="531" spans="1:2" ht="15.75" customHeight="1">
      <c r="A531" s="57">
        <v>530</v>
      </c>
      <c r="B531" s="9">
        <v>369</v>
      </c>
    </row>
    <row r="532" spans="1:2" ht="15.75" customHeight="1">
      <c r="A532" s="57">
        <v>531</v>
      </c>
      <c r="B532" s="9">
        <v>369</v>
      </c>
    </row>
    <row r="533" spans="1:2" ht="15.75" customHeight="1">
      <c r="A533" s="57">
        <v>532</v>
      </c>
      <c r="B533" s="9">
        <v>369</v>
      </c>
    </row>
    <row r="534" spans="1:2" ht="15.75" customHeight="1">
      <c r="A534" s="57">
        <v>533</v>
      </c>
      <c r="B534" s="9">
        <v>369</v>
      </c>
    </row>
    <row r="535" spans="1:2" ht="15.75" customHeight="1">
      <c r="A535" s="57">
        <v>534</v>
      </c>
      <c r="B535" s="9">
        <v>369</v>
      </c>
    </row>
    <row r="536" spans="1:2" ht="15.75" customHeight="1">
      <c r="A536" s="57">
        <v>535</v>
      </c>
      <c r="B536" s="9">
        <v>369</v>
      </c>
    </row>
    <row r="537" spans="1:2" ht="15.75" customHeight="1">
      <c r="A537" s="57">
        <v>536</v>
      </c>
      <c r="B537" s="9">
        <v>369</v>
      </c>
    </row>
    <row r="538" spans="1:2" ht="15.75" customHeight="1">
      <c r="A538" s="57">
        <v>537</v>
      </c>
      <c r="B538" s="9">
        <v>369</v>
      </c>
    </row>
    <row r="539" spans="1:2" ht="15.75" customHeight="1">
      <c r="A539" s="57">
        <v>538</v>
      </c>
      <c r="B539" s="9">
        <v>369</v>
      </c>
    </row>
    <row r="540" spans="1:2" ht="15.75" customHeight="1">
      <c r="A540" s="57">
        <v>539</v>
      </c>
      <c r="B540" s="9">
        <v>369</v>
      </c>
    </row>
    <row r="541" spans="1:2" ht="15.75" customHeight="1">
      <c r="A541" s="57">
        <v>540</v>
      </c>
      <c r="B541" s="9">
        <v>369</v>
      </c>
    </row>
    <row r="542" spans="1:2" ht="15.75" customHeight="1">
      <c r="A542" s="57">
        <v>541</v>
      </c>
      <c r="B542" s="9">
        <v>369</v>
      </c>
    </row>
    <row r="543" spans="1:2" ht="15.75" customHeight="1">
      <c r="A543" s="57">
        <v>542</v>
      </c>
      <c r="B543" s="9">
        <v>369</v>
      </c>
    </row>
    <row r="544" spans="1:2" ht="15.75" customHeight="1">
      <c r="A544" s="57">
        <v>543</v>
      </c>
      <c r="B544" s="9">
        <v>369</v>
      </c>
    </row>
    <row r="545" spans="1:2" ht="15.75" customHeight="1">
      <c r="A545" s="57">
        <v>544</v>
      </c>
      <c r="B545" s="9">
        <v>369</v>
      </c>
    </row>
    <row r="546" spans="1:2" ht="15.75" customHeight="1">
      <c r="A546" s="57">
        <v>545</v>
      </c>
      <c r="B546" s="9">
        <v>369</v>
      </c>
    </row>
    <row r="547" spans="1:2" ht="15.75" customHeight="1">
      <c r="A547" s="57">
        <v>546</v>
      </c>
      <c r="B547" s="9">
        <v>369</v>
      </c>
    </row>
    <row r="548" spans="1:2" ht="15.75" customHeight="1">
      <c r="A548" s="57">
        <v>547</v>
      </c>
      <c r="B548" s="9">
        <v>369</v>
      </c>
    </row>
    <row r="549" spans="1:2" ht="15.75" customHeight="1">
      <c r="A549" s="57">
        <v>548</v>
      </c>
      <c r="B549" s="9">
        <v>369</v>
      </c>
    </row>
    <row r="550" spans="1:2" ht="15.75" customHeight="1">
      <c r="A550" s="57">
        <v>549</v>
      </c>
      <c r="B550" s="9">
        <v>369</v>
      </c>
    </row>
    <row r="551" spans="1:2" ht="15.75" customHeight="1">
      <c r="A551" s="57">
        <v>550</v>
      </c>
      <c r="B551" s="9">
        <v>369</v>
      </c>
    </row>
    <row r="552" spans="1:2" ht="15.75" customHeight="1">
      <c r="A552" s="57">
        <v>551</v>
      </c>
      <c r="B552" s="9">
        <v>369</v>
      </c>
    </row>
    <row r="553" spans="1:2" ht="15.75" customHeight="1">
      <c r="A553" s="57">
        <v>552</v>
      </c>
      <c r="B553" s="9">
        <v>369</v>
      </c>
    </row>
    <row r="554" spans="1:2" ht="15.75" customHeight="1">
      <c r="A554" s="57">
        <v>553</v>
      </c>
      <c r="B554" s="9">
        <v>369</v>
      </c>
    </row>
    <row r="555" spans="1:2" ht="15.75" customHeight="1">
      <c r="A555" s="57">
        <v>554</v>
      </c>
      <c r="B555" s="9">
        <v>369</v>
      </c>
    </row>
    <row r="556" spans="1:2" ht="15.75" customHeight="1">
      <c r="A556" s="57">
        <v>555</v>
      </c>
      <c r="B556" s="9">
        <v>369</v>
      </c>
    </row>
    <row r="557" spans="1:2" ht="15.75" customHeight="1">
      <c r="A557" s="57">
        <v>556</v>
      </c>
      <c r="B557" s="9">
        <v>369</v>
      </c>
    </row>
    <row r="558" spans="1:2" ht="15.75" customHeight="1">
      <c r="A558" s="57">
        <v>557</v>
      </c>
      <c r="B558" s="9">
        <v>369</v>
      </c>
    </row>
    <row r="559" spans="1:2" ht="15.75" customHeight="1">
      <c r="A559" s="57">
        <v>558</v>
      </c>
      <c r="B559" s="9">
        <v>369</v>
      </c>
    </row>
    <row r="560" spans="1:2" ht="15.75" customHeight="1">
      <c r="A560" s="57">
        <v>559</v>
      </c>
      <c r="B560" s="9">
        <v>369</v>
      </c>
    </row>
    <row r="561" spans="1:2" ht="15.75" customHeight="1">
      <c r="A561" s="57">
        <v>560</v>
      </c>
      <c r="B561" s="9">
        <v>369</v>
      </c>
    </row>
    <row r="562" spans="1:2" ht="15.75" customHeight="1">
      <c r="A562" s="57">
        <v>561</v>
      </c>
      <c r="B562" s="9">
        <v>369</v>
      </c>
    </row>
    <row r="563" spans="1:2" ht="15.75" customHeight="1">
      <c r="A563" s="57">
        <v>562</v>
      </c>
      <c r="B563" s="9">
        <v>369</v>
      </c>
    </row>
    <row r="564" spans="1:2" ht="15.75" customHeight="1">
      <c r="A564" s="57">
        <v>563</v>
      </c>
      <c r="B564" s="9">
        <v>369</v>
      </c>
    </row>
    <row r="565" spans="1:2" ht="15.75" customHeight="1">
      <c r="A565" s="57">
        <v>564</v>
      </c>
      <c r="B565" s="9">
        <v>369</v>
      </c>
    </row>
    <row r="566" spans="1:2" ht="15.75" customHeight="1">
      <c r="A566" s="57">
        <v>565</v>
      </c>
      <c r="B566" s="9">
        <v>369</v>
      </c>
    </row>
    <row r="567" spans="1:2" ht="15.75" customHeight="1">
      <c r="A567" s="57">
        <v>566</v>
      </c>
      <c r="B567" s="9">
        <v>369</v>
      </c>
    </row>
    <row r="568" spans="1:2" ht="15.75" customHeight="1">
      <c r="A568" s="57">
        <v>567</v>
      </c>
      <c r="B568" s="9">
        <v>369</v>
      </c>
    </row>
    <row r="569" spans="1:2" ht="15.75" customHeight="1">
      <c r="A569" s="57">
        <v>568</v>
      </c>
      <c r="B569" s="9">
        <v>369</v>
      </c>
    </row>
    <row r="570" spans="1:2" ht="15.75" customHeight="1">
      <c r="A570" s="57">
        <v>569</v>
      </c>
      <c r="B570" s="9">
        <v>369</v>
      </c>
    </row>
    <row r="571" spans="1:2" ht="15.75" customHeight="1">
      <c r="A571" s="57">
        <v>570</v>
      </c>
      <c r="B571" s="9">
        <v>369</v>
      </c>
    </row>
    <row r="572" spans="1:2" ht="15.75" customHeight="1">
      <c r="A572" s="57">
        <v>571</v>
      </c>
      <c r="B572" s="9">
        <v>369</v>
      </c>
    </row>
    <row r="573" spans="1:2" ht="15.75" customHeight="1">
      <c r="A573" s="57">
        <v>572</v>
      </c>
      <c r="B573" s="9">
        <v>369</v>
      </c>
    </row>
    <row r="574" spans="1:2" ht="15.75" customHeight="1">
      <c r="A574" s="57">
        <v>573</v>
      </c>
      <c r="B574" s="9">
        <v>369</v>
      </c>
    </row>
    <row r="575" spans="1:2" ht="15.75" customHeight="1">
      <c r="A575" s="57">
        <v>574</v>
      </c>
      <c r="B575" s="9">
        <v>369</v>
      </c>
    </row>
    <row r="576" spans="1:2" ht="15.75" customHeight="1">
      <c r="A576" s="57">
        <v>575</v>
      </c>
      <c r="B576" s="9">
        <v>369</v>
      </c>
    </row>
    <row r="577" spans="1:2" ht="15.75" customHeight="1">
      <c r="A577" s="57">
        <v>576</v>
      </c>
      <c r="B577" s="9">
        <v>369</v>
      </c>
    </row>
    <row r="578" spans="1:2" ht="15.75" customHeight="1">
      <c r="A578" s="57">
        <v>577</v>
      </c>
      <c r="B578" s="9">
        <v>369</v>
      </c>
    </row>
    <row r="579" spans="1:2" ht="15.75" customHeight="1">
      <c r="A579" s="57">
        <v>578</v>
      </c>
      <c r="B579" s="9">
        <v>369</v>
      </c>
    </row>
    <row r="580" spans="1:2" ht="15.75" customHeight="1">
      <c r="A580" s="57">
        <v>579</v>
      </c>
      <c r="B580" s="9">
        <v>369</v>
      </c>
    </row>
    <row r="581" spans="1:2" ht="15.75" customHeight="1">
      <c r="A581" s="57">
        <v>580</v>
      </c>
      <c r="B581" s="9">
        <v>369</v>
      </c>
    </row>
    <row r="582" spans="1:2" ht="15.75" customHeight="1">
      <c r="A582" s="57">
        <v>581</v>
      </c>
      <c r="B582" s="9">
        <v>369</v>
      </c>
    </row>
    <row r="583" spans="1:2" ht="15.75" customHeight="1">
      <c r="A583" s="57">
        <v>582</v>
      </c>
      <c r="B583" s="9">
        <v>369</v>
      </c>
    </row>
    <row r="584" spans="1:2" ht="15.75" customHeight="1">
      <c r="A584" s="57">
        <v>583</v>
      </c>
      <c r="B584" s="9">
        <v>369</v>
      </c>
    </row>
    <row r="585" spans="1:2" ht="15.75" customHeight="1">
      <c r="A585" s="57">
        <v>584</v>
      </c>
      <c r="B585" s="9">
        <v>369</v>
      </c>
    </row>
    <row r="586" spans="1:2" ht="15.75" customHeight="1">
      <c r="A586" s="57">
        <v>585</v>
      </c>
      <c r="B586" s="9">
        <v>369</v>
      </c>
    </row>
    <row r="587" spans="1:2" ht="15.75" customHeight="1">
      <c r="A587" s="57">
        <v>586</v>
      </c>
      <c r="B587" s="9">
        <v>369</v>
      </c>
    </row>
    <row r="588" spans="1:2" ht="15.75" customHeight="1">
      <c r="A588" s="57">
        <v>587</v>
      </c>
      <c r="B588" s="9">
        <v>369</v>
      </c>
    </row>
    <row r="589" spans="1:2" ht="15.75" customHeight="1">
      <c r="A589" s="57">
        <v>588</v>
      </c>
      <c r="B589" s="9">
        <v>369</v>
      </c>
    </row>
    <row r="590" spans="1:2" ht="15.75" customHeight="1">
      <c r="A590" s="57">
        <v>589</v>
      </c>
      <c r="B590" s="9">
        <v>369</v>
      </c>
    </row>
    <row r="591" spans="1:2" ht="15.75" customHeight="1">
      <c r="A591" s="57">
        <v>590</v>
      </c>
      <c r="B591" s="9">
        <v>369</v>
      </c>
    </row>
    <row r="592" spans="1:2" ht="15.75" customHeight="1">
      <c r="A592" s="57">
        <v>591</v>
      </c>
      <c r="B592" s="9">
        <v>369</v>
      </c>
    </row>
    <row r="593" spans="1:2" ht="15.75" customHeight="1">
      <c r="A593" s="57">
        <v>592</v>
      </c>
      <c r="B593" s="9">
        <v>369</v>
      </c>
    </row>
    <row r="594" spans="1:2" ht="15.75" customHeight="1">
      <c r="A594" s="57">
        <v>593</v>
      </c>
      <c r="B594" s="9">
        <v>369</v>
      </c>
    </row>
    <row r="595" spans="1:2" ht="15.75" customHeight="1">
      <c r="A595" s="57">
        <v>594</v>
      </c>
      <c r="B595" s="9">
        <v>369</v>
      </c>
    </row>
    <row r="596" spans="1:2" ht="15.75" customHeight="1">
      <c r="A596" s="57">
        <v>595</v>
      </c>
      <c r="B596" s="9">
        <v>369</v>
      </c>
    </row>
    <row r="597" spans="1:2" ht="15.75" customHeight="1">
      <c r="A597" s="57">
        <v>596</v>
      </c>
      <c r="B597" s="9">
        <v>369</v>
      </c>
    </row>
    <row r="598" spans="1:2" ht="15.75" customHeight="1">
      <c r="A598" s="57">
        <v>597</v>
      </c>
      <c r="B598" s="9">
        <v>369</v>
      </c>
    </row>
    <row r="599" spans="1:2" ht="15.75" customHeight="1">
      <c r="A599" s="57">
        <v>598</v>
      </c>
      <c r="B599" s="9">
        <v>369</v>
      </c>
    </row>
    <row r="600" spans="1:2" ht="15.75" customHeight="1">
      <c r="A600" s="57">
        <v>599</v>
      </c>
      <c r="B600" s="9">
        <v>369</v>
      </c>
    </row>
    <row r="601" spans="1:2" ht="15.75" customHeight="1">
      <c r="A601" s="57">
        <v>600</v>
      </c>
      <c r="B601" s="9">
        <v>369</v>
      </c>
    </row>
    <row r="602" spans="1:2" ht="15.75" customHeight="1">
      <c r="A602" s="57">
        <v>601</v>
      </c>
      <c r="B602" s="9">
        <v>369</v>
      </c>
    </row>
    <row r="603" spans="1:2" ht="15.75" customHeight="1">
      <c r="A603" s="57">
        <v>602</v>
      </c>
      <c r="B603" s="9">
        <v>369</v>
      </c>
    </row>
    <row r="604" spans="1:2" ht="15.75" customHeight="1">
      <c r="A604" s="57">
        <v>603</v>
      </c>
      <c r="B604" s="9">
        <v>369</v>
      </c>
    </row>
    <row r="605" spans="1:2" ht="15.75" customHeight="1">
      <c r="A605" s="57">
        <v>604</v>
      </c>
      <c r="B605" s="9">
        <v>369</v>
      </c>
    </row>
    <row r="606" spans="1:2" ht="15.75" customHeight="1">
      <c r="A606" s="57">
        <v>605</v>
      </c>
      <c r="B606" s="9">
        <v>369</v>
      </c>
    </row>
    <row r="607" spans="1:2" ht="15.75" customHeight="1">
      <c r="A607" s="57">
        <v>606</v>
      </c>
      <c r="B607" s="9">
        <v>369</v>
      </c>
    </row>
    <row r="608" spans="1:2" ht="15.75" customHeight="1">
      <c r="A608" s="57">
        <v>607</v>
      </c>
      <c r="B608" s="9">
        <v>369</v>
      </c>
    </row>
    <row r="609" spans="1:2" ht="15.75" customHeight="1">
      <c r="A609" s="57">
        <v>608</v>
      </c>
      <c r="B609" s="9">
        <v>369</v>
      </c>
    </row>
    <row r="610" spans="1:2" ht="15.75" customHeight="1">
      <c r="A610" s="57">
        <v>609</v>
      </c>
      <c r="B610" s="9">
        <v>369</v>
      </c>
    </row>
    <row r="611" spans="1:2" ht="15.75" customHeight="1">
      <c r="A611" s="57">
        <v>610</v>
      </c>
      <c r="B611" s="9">
        <v>369</v>
      </c>
    </row>
    <row r="612" spans="1:2" ht="15.75" customHeight="1">
      <c r="A612" s="57">
        <v>611</v>
      </c>
      <c r="B612" s="9">
        <v>369</v>
      </c>
    </row>
    <row r="613" spans="1:2" ht="15.75" customHeight="1">
      <c r="A613" s="57">
        <v>612</v>
      </c>
      <c r="B613" s="9">
        <v>369</v>
      </c>
    </row>
    <row r="614" spans="1:2" ht="15.75" customHeight="1">
      <c r="A614" s="57">
        <v>613</v>
      </c>
      <c r="B614" s="9">
        <v>369</v>
      </c>
    </row>
    <row r="615" spans="1:2" ht="15.75" customHeight="1">
      <c r="A615" s="57">
        <v>614</v>
      </c>
      <c r="B615" s="9">
        <v>369</v>
      </c>
    </row>
    <row r="616" spans="1:2" ht="15.75" customHeight="1">
      <c r="A616" s="57">
        <v>615</v>
      </c>
      <c r="B616" s="9">
        <v>369</v>
      </c>
    </row>
    <row r="617" spans="1:2" ht="15.75" customHeight="1">
      <c r="A617" s="57">
        <v>616</v>
      </c>
      <c r="B617" s="9">
        <v>369</v>
      </c>
    </row>
    <row r="618" spans="1:2" ht="15.75" customHeight="1">
      <c r="A618" s="57">
        <v>617</v>
      </c>
      <c r="B618" s="9">
        <v>369.357</v>
      </c>
    </row>
    <row r="619" spans="1:2" ht="15.75" customHeight="1">
      <c r="A619" s="57">
        <v>618</v>
      </c>
      <c r="B619" s="9">
        <v>369.363</v>
      </c>
    </row>
    <row r="620" spans="1:2" ht="15.75" customHeight="1">
      <c r="A620" s="57">
        <v>619</v>
      </c>
      <c r="B620" s="9">
        <v>369.363</v>
      </c>
    </row>
    <row r="621" spans="1:2" ht="15.75" customHeight="1">
      <c r="A621" s="57">
        <v>620</v>
      </c>
      <c r="B621" s="9">
        <v>369.376</v>
      </c>
    </row>
    <row r="622" spans="1:2" ht="15.75" customHeight="1">
      <c r="A622" s="57">
        <v>621</v>
      </c>
      <c r="B622" s="9">
        <v>369.376</v>
      </c>
    </row>
    <row r="623" spans="1:2" ht="15.75" customHeight="1">
      <c r="A623" s="57">
        <v>622</v>
      </c>
      <c r="B623" s="9">
        <v>369.382</v>
      </c>
    </row>
    <row r="624" spans="1:2" ht="15.75" customHeight="1">
      <c r="A624" s="57">
        <v>623</v>
      </c>
      <c r="B624" s="9">
        <v>369.382</v>
      </c>
    </row>
    <row r="625" spans="1:2" ht="15.75" customHeight="1">
      <c r="A625" s="57">
        <v>624</v>
      </c>
      <c r="B625" s="9">
        <v>369.382</v>
      </c>
    </row>
    <row r="626" spans="1:2" ht="15.75" customHeight="1">
      <c r="A626" s="57">
        <v>625</v>
      </c>
      <c r="B626" s="9">
        <v>369.385</v>
      </c>
    </row>
    <row r="627" spans="1:2" ht="15.75" customHeight="1">
      <c r="A627" s="57">
        <v>626</v>
      </c>
      <c r="B627" s="9">
        <v>369.395</v>
      </c>
    </row>
    <row r="628" spans="1:2" ht="15.75" customHeight="1">
      <c r="A628" s="57">
        <v>627</v>
      </c>
      <c r="B628" s="9">
        <v>369.433</v>
      </c>
    </row>
    <row r="629" spans="1:2" ht="15.75" customHeight="1">
      <c r="A629" s="57">
        <v>628</v>
      </c>
      <c r="B629" s="9">
        <v>369.44</v>
      </c>
    </row>
    <row r="630" spans="1:2" ht="15.75" customHeight="1">
      <c r="A630" s="57">
        <v>629</v>
      </c>
      <c r="B630" s="9">
        <v>371</v>
      </c>
    </row>
    <row r="631" spans="1:2" ht="15.75" customHeight="1">
      <c r="A631" s="57">
        <v>630</v>
      </c>
      <c r="B631" s="9">
        <v>373</v>
      </c>
    </row>
    <row r="632" spans="1:2" ht="15.75" customHeight="1">
      <c r="A632" s="57">
        <v>631</v>
      </c>
      <c r="B632" s="9">
        <v>375</v>
      </c>
    </row>
    <row r="633" spans="1:2" ht="15.75" customHeight="1">
      <c r="A633" s="57">
        <v>632</v>
      </c>
      <c r="B633" s="9">
        <v>375</v>
      </c>
    </row>
    <row r="634" spans="1:2" ht="15.75" customHeight="1">
      <c r="A634" s="57">
        <v>633</v>
      </c>
      <c r="B634" s="9">
        <v>376</v>
      </c>
    </row>
    <row r="635" spans="1:2" ht="15.75" customHeight="1">
      <c r="A635" s="57">
        <v>634</v>
      </c>
      <c r="B635" s="9">
        <v>376</v>
      </c>
    </row>
    <row r="636" spans="1:2" ht="15.75" customHeight="1">
      <c r="A636" s="57">
        <v>635</v>
      </c>
      <c r="B636" s="9">
        <v>376</v>
      </c>
    </row>
    <row r="637" spans="1:2" ht="15.75" customHeight="1">
      <c r="A637" s="57">
        <v>636</v>
      </c>
      <c r="B637" s="9">
        <v>376</v>
      </c>
    </row>
    <row r="638" spans="1:2" ht="15.75" customHeight="1">
      <c r="A638" s="57">
        <v>637</v>
      </c>
      <c r="B638" s="9">
        <v>376</v>
      </c>
    </row>
    <row r="639" spans="1:2" ht="15.75" customHeight="1">
      <c r="A639" s="57">
        <v>638</v>
      </c>
      <c r="B639" s="9">
        <v>376</v>
      </c>
    </row>
    <row r="640" spans="1:2" ht="15.75" customHeight="1">
      <c r="A640" s="57">
        <v>639</v>
      </c>
      <c r="B640" s="9">
        <v>376</v>
      </c>
    </row>
    <row r="641" spans="1:2" ht="15.75" customHeight="1">
      <c r="A641" s="57">
        <v>640</v>
      </c>
      <c r="B641" s="9">
        <v>376</v>
      </c>
    </row>
    <row r="642" spans="1:2" ht="15.75" customHeight="1">
      <c r="A642" s="57">
        <v>641</v>
      </c>
      <c r="B642" s="9">
        <v>376</v>
      </c>
    </row>
    <row r="643" spans="1:2" ht="15.75" customHeight="1">
      <c r="A643" s="57">
        <v>642</v>
      </c>
      <c r="B643" s="9">
        <v>376</v>
      </c>
    </row>
    <row r="644" spans="1:2" ht="15.75" customHeight="1">
      <c r="A644" s="57">
        <v>643</v>
      </c>
      <c r="B644" s="9">
        <v>376</v>
      </c>
    </row>
    <row r="645" spans="1:2" ht="15.75" customHeight="1">
      <c r="A645" s="57">
        <v>644</v>
      </c>
      <c r="B645" s="9">
        <v>376</v>
      </c>
    </row>
    <row r="646" spans="1:2" ht="15.75" customHeight="1">
      <c r="A646" s="57">
        <v>645</v>
      </c>
      <c r="B646" s="9">
        <v>376</v>
      </c>
    </row>
    <row r="647" spans="1:2" ht="15.75" customHeight="1">
      <c r="A647" s="57">
        <v>646</v>
      </c>
      <c r="B647" s="9">
        <v>376</v>
      </c>
    </row>
    <row r="648" spans="1:2" ht="15.75" customHeight="1">
      <c r="A648" s="57">
        <v>647</v>
      </c>
      <c r="B648" s="9">
        <v>376</v>
      </c>
    </row>
    <row r="649" spans="1:2" ht="15.75" customHeight="1">
      <c r="A649" s="57">
        <v>648</v>
      </c>
      <c r="B649" s="9">
        <v>376</v>
      </c>
    </row>
    <row r="650" spans="1:2" ht="15.75" customHeight="1">
      <c r="A650" s="57">
        <v>649</v>
      </c>
      <c r="B650" s="9">
        <v>376</v>
      </c>
    </row>
    <row r="651" spans="1:2" ht="15.75" customHeight="1">
      <c r="A651" s="57">
        <v>650</v>
      </c>
      <c r="B651" s="9">
        <v>376</v>
      </c>
    </row>
    <row r="652" spans="1:2" ht="15.75" customHeight="1">
      <c r="A652" s="57">
        <v>651</v>
      </c>
      <c r="B652" s="9">
        <v>376</v>
      </c>
    </row>
    <row r="653" spans="1:2" ht="15.75" customHeight="1">
      <c r="A653" s="57">
        <v>652</v>
      </c>
      <c r="B653" s="9">
        <v>376</v>
      </c>
    </row>
    <row r="654" spans="1:2" ht="15.75" customHeight="1">
      <c r="A654" s="57">
        <v>653</v>
      </c>
      <c r="B654" s="9">
        <v>376</v>
      </c>
    </row>
    <row r="655" spans="1:2" ht="15.75" customHeight="1">
      <c r="A655" s="57">
        <v>654</v>
      </c>
      <c r="B655" s="9">
        <v>376</v>
      </c>
    </row>
    <row r="656" spans="1:2" ht="15.75" customHeight="1">
      <c r="A656" s="57">
        <v>655</v>
      </c>
      <c r="B656" s="9">
        <v>376</v>
      </c>
    </row>
    <row r="657" spans="1:2" ht="15.75" customHeight="1">
      <c r="A657" s="57">
        <v>656</v>
      </c>
      <c r="B657" s="9">
        <v>376</v>
      </c>
    </row>
    <row r="658" spans="1:2" ht="15.75" customHeight="1">
      <c r="A658" s="57">
        <v>657</v>
      </c>
      <c r="B658" s="9">
        <v>376</v>
      </c>
    </row>
    <row r="659" spans="1:2" ht="15.75" customHeight="1">
      <c r="A659" s="57">
        <v>658</v>
      </c>
      <c r="B659" s="9">
        <v>376</v>
      </c>
    </row>
    <row r="660" spans="1:2" ht="15.75" customHeight="1">
      <c r="A660" s="57">
        <v>659</v>
      </c>
      <c r="B660" s="9">
        <v>376</v>
      </c>
    </row>
    <row r="661" spans="1:2" ht="15.75" customHeight="1">
      <c r="A661" s="57">
        <v>660</v>
      </c>
      <c r="B661" s="9">
        <v>376</v>
      </c>
    </row>
    <row r="662" spans="1:2" ht="15.75" customHeight="1">
      <c r="A662" s="57">
        <v>661</v>
      </c>
      <c r="B662" s="9">
        <v>376</v>
      </c>
    </row>
    <row r="663" spans="1:2" ht="15.75" customHeight="1">
      <c r="A663" s="57">
        <v>662</v>
      </c>
      <c r="B663" s="9">
        <v>376</v>
      </c>
    </row>
    <row r="664" spans="1:2" ht="15.75" customHeight="1">
      <c r="A664" s="57">
        <v>663</v>
      </c>
      <c r="B664" s="9">
        <v>376</v>
      </c>
    </row>
    <row r="665" spans="1:2" ht="15.75" customHeight="1">
      <c r="A665" s="57">
        <v>664</v>
      </c>
      <c r="B665" s="9">
        <v>376</v>
      </c>
    </row>
    <row r="666" spans="1:2" ht="15.75" customHeight="1">
      <c r="A666" s="57">
        <v>665</v>
      </c>
      <c r="B666" s="9">
        <v>376.357</v>
      </c>
    </row>
    <row r="667" spans="1:2" ht="15.75" customHeight="1">
      <c r="A667" s="57">
        <v>666</v>
      </c>
      <c r="B667" s="9">
        <v>376.369</v>
      </c>
    </row>
    <row r="668" spans="1:2" ht="15.75" customHeight="1">
      <c r="A668" s="57">
        <v>667</v>
      </c>
      <c r="B668" s="9">
        <v>376.376</v>
      </c>
    </row>
    <row r="669" spans="1:2" ht="15.75" customHeight="1">
      <c r="A669" s="57">
        <v>668</v>
      </c>
      <c r="B669" s="9">
        <v>376.376</v>
      </c>
    </row>
    <row r="670" spans="1:2" ht="15.75" customHeight="1">
      <c r="A670" s="57">
        <v>669</v>
      </c>
      <c r="B670" s="9">
        <v>376.382</v>
      </c>
    </row>
    <row r="671" spans="1:2" ht="15.75" customHeight="1">
      <c r="A671" s="57">
        <v>670</v>
      </c>
      <c r="B671" s="9">
        <v>376.382</v>
      </c>
    </row>
    <row r="672" spans="1:2" ht="15.75" customHeight="1">
      <c r="A672" s="57">
        <v>671</v>
      </c>
      <c r="B672" s="9">
        <v>376.382</v>
      </c>
    </row>
    <row r="673" spans="1:2" ht="15.75" customHeight="1">
      <c r="A673" s="57">
        <v>672</v>
      </c>
      <c r="B673" s="9">
        <v>376.382</v>
      </c>
    </row>
    <row r="674" spans="1:2" ht="15.75" customHeight="1">
      <c r="A674" s="57">
        <v>673</v>
      </c>
      <c r="B674" s="9">
        <v>376.382</v>
      </c>
    </row>
    <row r="675" spans="1:2" ht="15.75" customHeight="1">
      <c r="A675" s="57">
        <v>674</v>
      </c>
      <c r="B675" s="9">
        <v>376.389</v>
      </c>
    </row>
    <row r="676" spans="1:2" ht="15.75" customHeight="1">
      <c r="A676" s="57">
        <v>675</v>
      </c>
      <c r="B676" s="9">
        <v>380.401</v>
      </c>
    </row>
    <row r="677" spans="1:2" ht="15.75" customHeight="1">
      <c r="A677" s="57">
        <v>676</v>
      </c>
      <c r="B677" s="9">
        <v>382</v>
      </c>
    </row>
    <row r="678" spans="1:2" ht="15.75" customHeight="1">
      <c r="A678" s="57">
        <v>677</v>
      </c>
      <c r="B678" s="9">
        <v>382</v>
      </c>
    </row>
    <row r="679" spans="1:2" ht="15.75" customHeight="1">
      <c r="A679" s="57">
        <v>678</v>
      </c>
      <c r="B679" s="9">
        <v>382</v>
      </c>
    </row>
    <row r="680" spans="1:2" ht="15.75" customHeight="1">
      <c r="A680" s="57">
        <v>679</v>
      </c>
      <c r="B680" s="9">
        <v>382</v>
      </c>
    </row>
    <row r="681" spans="1:2" ht="15.75" customHeight="1">
      <c r="A681" s="57">
        <v>680</v>
      </c>
      <c r="B681" s="9">
        <v>382</v>
      </c>
    </row>
    <row r="682" spans="1:2" ht="15.75" customHeight="1">
      <c r="A682" s="57">
        <v>681</v>
      </c>
      <c r="B682" s="9">
        <v>382</v>
      </c>
    </row>
    <row r="683" spans="1:2" ht="15.75" customHeight="1">
      <c r="A683" s="57">
        <v>682</v>
      </c>
      <c r="B683" s="9">
        <v>382</v>
      </c>
    </row>
    <row r="684" spans="1:2" ht="15.75" customHeight="1">
      <c r="A684" s="57">
        <v>683</v>
      </c>
      <c r="B684" s="9">
        <v>382</v>
      </c>
    </row>
    <row r="685" spans="1:2" ht="15.75" customHeight="1">
      <c r="A685" s="57">
        <v>684</v>
      </c>
      <c r="B685" s="9">
        <v>382</v>
      </c>
    </row>
    <row r="686" spans="1:2" ht="15.75" customHeight="1">
      <c r="A686" s="57">
        <v>685</v>
      </c>
      <c r="B686" s="9">
        <v>382</v>
      </c>
    </row>
    <row r="687" spans="1:2" ht="15.75" customHeight="1">
      <c r="A687" s="57">
        <v>686</v>
      </c>
      <c r="B687" s="9">
        <v>382</v>
      </c>
    </row>
    <row r="688" spans="1:2" ht="15.75" customHeight="1">
      <c r="A688" s="57">
        <v>687</v>
      </c>
      <c r="B688" s="9">
        <v>382</v>
      </c>
    </row>
    <row r="689" spans="1:2" ht="15.75" customHeight="1">
      <c r="A689" s="57">
        <v>688</v>
      </c>
      <c r="B689" s="9">
        <v>382</v>
      </c>
    </row>
    <row r="690" spans="1:2" ht="15.75" customHeight="1">
      <c r="A690" s="57">
        <v>689</v>
      </c>
      <c r="B690" s="9">
        <v>382</v>
      </c>
    </row>
    <row r="691" spans="1:2" ht="15.75" customHeight="1">
      <c r="A691" s="57">
        <v>690</v>
      </c>
      <c r="B691" s="9">
        <v>382</v>
      </c>
    </row>
    <row r="692" spans="1:2" ht="15.75" customHeight="1">
      <c r="A692" s="57">
        <v>691</v>
      </c>
      <c r="B692" s="9">
        <v>382</v>
      </c>
    </row>
    <row r="693" spans="1:2" ht="15.75" customHeight="1">
      <c r="A693" s="57">
        <v>692</v>
      </c>
      <c r="B693" s="9">
        <v>382</v>
      </c>
    </row>
    <row r="694" spans="1:2" ht="15.75" customHeight="1">
      <c r="A694" s="57">
        <v>693</v>
      </c>
      <c r="B694" s="9">
        <v>382</v>
      </c>
    </row>
    <row r="695" spans="1:2" ht="15.75" customHeight="1">
      <c r="A695" s="57">
        <v>694</v>
      </c>
      <c r="B695" s="9">
        <v>382</v>
      </c>
    </row>
    <row r="696" spans="1:2" ht="15.75" customHeight="1">
      <c r="A696" s="57">
        <v>695</v>
      </c>
      <c r="B696" s="9">
        <v>382</v>
      </c>
    </row>
    <row r="697" spans="1:2" ht="15.75" customHeight="1">
      <c r="A697" s="57">
        <v>696</v>
      </c>
      <c r="B697" s="9">
        <v>382</v>
      </c>
    </row>
    <row r="698" spans="1:2" ht="15.75" customHeight="1">
      <c r="A698" s="57">
        <v>697</v>
      </c>
      <c r="B698" s="9">
        <v>382</v>
      </c>
    </row>
    <row r="699" spans="1:2" ht="15.75" customHeight="1">
      <c r="A699" s="57">
        <v>698</v>
      </c>
      <c r="B699" s="9">
        <v>382</v>
      </c>
    </row>
    <row r="700" spans="1:2" ht="15.75" customHeight="1">
      <c r="A700" s="57">
        <v>699</v>
      </c>
      <c r="B700" s="9">
        <v>382</v>
      </c>
    </row>
    <row r="701" spans="1:2" ht="15.75" customHeight="1">
      <c r="A701" s="57">
        <v>700</v>
      </c>
      <c r="B701" s="9">
        <v>382</v>
      </c>
    </row>
    <row r="702" spans="1:2" ht="15.75" customHeight="1">
      <c r="A702" s="57">
        <v>701</v>
      </c>
      <c r="B702" s="9">
        <v>382</v>
      </c>
    </row>
    <row r="703" spans="1:2" ht="15.75" customHeight="1">
      <c r="A703" s="57">
        <v>702</v>
      </c>
      <c r="B703" s="9">
        <v>382</v>
      </c>
    </row>
    <row r="704" spans="1:2" ht="15.75" customHeight="1">
      <c r="A704" s="57">
        <v>703</v>
      </c>
      <c r="B704" s="9">
        <v>382</v>
      </c>
    </row>
    <row r="705" spans="1:2" ht="15.75" customHeight="1">
      <c r="A705" s="57">
        <v>704</v>
      </c>
      <c r="B705" s="9">
        <v>382</v>
      </c>
    </row>
    <row r="706" spans="1:2" ht="15.75" customHeight="1">
      <c r="A706" s="57">
        <v>705</v>
      </c>
      <c r="B706" s="9">
        <v>382</v>
      </c>
    </row>
    <row r="707" spans="1:2" ht="15.75" customHeight="1">
      <c r="A707" s="57">
        <v>706</v>
      </c>
      <c r="B707" s="9">
        <v>382</v>
      </c>
    </row>
    <row r="708" spans="1:2" ht="15.75" customHeight="1">
      <c r="A708" s="57">
        <v>707</v>
      </c>
      <c r="B708" s="9">
        <v>382</v>
      </c>
    </row>
    <row r="709" spans="1:2" ht="15.75" customHeight="1">
      <c r="A709" s="57">
        <v>708</v>
      </c>
      <c r="B709" s="9">
        <v>382</v>
      </c>
    </row>
    <row r="710" spans="1:2" ht="15.75" customHeight="1">
      <c r="A710" s="57">
        <v>709</v>
      </c>
      <c r="B710" s="9">
        <v>382</v>
      </c>
    </row>
    <row r="711" spans="1:2" ht="15.75" customHeight="1">
      <c r="A711" s="57">
        <v>710</v>
      </c>
      <c r="B711" s="9">
        <v>382</v>
      </c>
    </row>
    <row r="712" spans="1:2" ht="15.75" customHeight="1">
      <c r="A712" s="57">
        <v>711</v>
      </c>
      <c r="B712" s="9">
        <v>382</v>
      </c>
    </row>
    <row r="713" spans="1:2" ht="15.75" customHeight="1">
      <c r="A713" s="57">
        <v>712</v>
      </c>
      <c r="B713" s="9">
        <v>382</v>
      </c>
    </row>
    <row r="714" spans="1:2" ht="15.75" customHeight="1">
      <c r="A714" s="57">
        <v>713</v>
      </c>
      <c r="B714" s="9">
        <v>382</v>
      </c>
    </row>
    <row r="715" spans="1:2" ht="15.75" customHeight="1">
      <c r="A715" s="57">
        <v>714</v>
      </c>
      <c r="B715" s="9">
        <v>382</v>
      </c>
    </row>
    <row r="716" spans="1:2" ht="15.75" customHeight="1">
      <c r="A716" s="57">
        <v>715</v>
      </c>
      <c r="B716" s="9">
        <v>382</v>
      </c>
    </row>
    <row r="717" spans="1:2" ht="15.75" customHeight="1">
      <c r="A717" s="57">
        <v>716</v>
      </c>
      <c r="B717" s="9">
        <v>382</v>
      </c>
    </row>
    <row r="718" spans="1:2" ht="15.75" customHeight="1">
      <c r="A718" s="57">
        <v>717</v>
      </c>
      <c r="B718" s="9">
        <v>382</v>
      </c>
    </row>
    <row r="719" spans="1:2" ht="15.75" customHeight="1">
      <c r="A719" s="57">
        <v>718</v>
      </c>
      <c r="B719" s="9">
        <v>382</v>
      </c>
    </row>
    <row r="720" spans="1:2" ht="15.75" customHeight="1">
      <c r="A720" s="57">
        <v>719</v>
      </c>
      <c r="B720" s="9">
        <v>382</v>
      </c>
    </row>
    <row r="721" spans="1:2" ht="15.75" customHeight="1">
      <c r="A721" s="57">
        <v>720</v>
      </c>
      <c r="B721" s="9">
        <v>382</v>
      </c>
    </row>
    <row r="722" spans="1:2" ht="15.75" customHeight="1">
      <c r="A722" s="57">
        <v>721</v>
      </c>
      <c r="B722" s="9">
        <v>382</v>
      </c>
    </row>
    <row r="723" spans="1:2" ht="15.75" customHeight="1">
      <c r="A723" s="57">
        <v>722</v>
      </c>
      <c r="B723" s="9">
        <v>382</v>
      </c>
    </row>
    <row r="724" spans="1:2" ht="15.75" customHeight="1">
      <c r="A724" s="57">
        <v>723</v>
      </c>
      <c r="B724" s="9">
        <v>382</v>
      </c>
    </row>
    <row r="725" spans="1:2" ht="15.75" customHeight="1">
      <c r="A725" s="57">
        <v>724</v>
      </c>
      <c r="B725" s="9">
        <v>382</v>
      </c>
    </row>
    <row r="726" spans="1:2" ht="15.75" customHeight="1">
      <c r="A726" s="57">
        <v>725</v>
      </c>
      <c r="B726" s="9">
        <v>382</v>
      </c>
    </row>
    <row r="727" spans="1:2" ht="15.75" customHeight="1">
      <c r="A727" s="57">
        <v>726</v>
      </c>
      <c r="B727" s="9">
        <v>382</v>
      </c>
    </row>
    <row r="728" spans="1:2" ht="15.75" customHeight="1">
      <c r="A728" s="57">
        <v>727</v>
      </c>
      <c r="B728" s="9">
        <v>382</v>
      </c>
    </row>
    <row r="729" spans="1:2" ht="15.75" customHeight="1">
      <c r="A729" s="57">
        <v>728</v>
      </c>
      <c r="B729" s="9">
        <v>382</v>
      </c>
    </row>
    <row r="730" spans="1:2" ht="15.75" customHeight="1">
      <c r="A730" s="57">
        <v>729</v>
      </c>
      <c r="B730" s="9">
        <v>382</v>
      </c>
    </row>
    <row r="731" spans="1:2" ht="15.75" customHeight="1">
      <c r="A731" s="57">
        <v>730</v>
      </c>
      <c r="B731" s="9">
        <v>382</v>
      </c>
    </row>
    <row r="732" spans="1:2" ht="15.75" customHeight="1">
      <c r="A732" s="57">
        <v>731</v>
      </c>
      <c r="B732" s="9">
        <v>382</v>
      </c>
    </row>
    <row r="733" spans="1:2" ht="15.75" customHeight="1">
      <c r="A733" s="57">
        <v>732</v>
      </c>
      <c r="B733" s="9">
        <v>382</v>
      </c>
    </row>
    <row r="734" spans="1:2" ht="15.75" customHeight="1">
      <c r="A734" s="57">
        <v>733</v>
      </c>
      <c r="B734" s="9">
        <v>382</v>
      </c>
    </row>
    <row r="735" spans="1:2" ht="15.75" customHeight="1">
      <c r="A735" s="57">
        <v>734</v>
      </c>
      <c r="B735" s="9">
        <v>382</v>
      </c>
    </row>
    <row r="736" spans="1:2" ht="15.75" customHeight="1">
      <c r="A736" s="57">
        <v>735</v>
      </c>
      <c r="B736" s="9">
        <v>382</v>
      </c>
    </row>
    <row r="737" spans="1:2" ht="15.75" customHeight="1">
      <c r="A737" s="57">
        <v>736</v>
      </c>
      <c r="B737" s="9">
        <v>382</v>
      </c>
    </row>
    <row r="738" spans="1:2" ht="15.75" customHeight="1">
      <c r="A738" s="57">
        <v>737</v>
      </c>
      <c r="B738" s="9">
        <v>382</v>
      </c>
    </row>
    <row r="739" spans="1:2" ht="15.75" customHeight="1">
      <c r="A739" s="57">
        <v>738</v>
      </c>
      <c r="B739" s="9">
        <v>382</v>
      </c>
    </row>
    <row r="740" spans="1:2" ht="15.75" customHeight="1">
      <c r="A740" s="57">
        <v>739</v>
      </c>
      <c r="B740" s="9">
        <v>382</v>
      </c>
    </row>
    <row r="741" spans="1:2" ht="15.75" customHeight="1">
      <c r="A741" s="57">
        <v>740</v>
      </c>
      <c r="B741" s="9">
        <v>382</v>
      </c>
    </row>
    <row r="742" spans="1:2" ht="15.75" customHeight="1">
      <c r="A742" s="57">
        <v>741</v>
      </c>
      <c r="B742" s="9">
        <v>382</v>
      </c>
    </row>
    <row r="743" spans="1:2" ht="15.75" customHeight="1">
      <c r="A743" s="57">
        <v>742</v>
      </c>
      <c r="B743" s="9">
        <v>382</v>
      </c>
    </row>
    <row r="744" spans="1:2" ht="15.75" customHeight="1">
      <c r="A744" s="57">
        <v>743</v>
      </c>
      <c r="B744" s="9">
        <v>382</v>
      </c>
    </row>
    <row r="745" spans="1:2" ht="15.75" customHeight="1">
      <c r="A745" s="57">
        <v>744</v>
      </c>
      <c r="B745" s="9">
        <v>382</v>
      </c>
    </row>
    <row r="746" spans="1:2" ht="15.75" customHeight="1">
      <c r="A746" s="57">
        <v>745</v>
      </c>
      <c r="B746" s="9">
        <v>382</v>
      </c>
    </row>
    <row r="747" spans="1:2" ht="15.75" customHeight="1">
      <c r="A747" s="57">
        <v>746</v>
      </c>
      <c r="B747" s="9">
        <v>382</v>
      </c>
    </row>
    <row r="748" spans="1:2" ht="15.75" customHeight="1">
      <c r="A748" s="57">
        <v>747</v>
      </c>
      <c r="B748" s="9">
        <v>382.35</v>
      </c>
    </row>
    <row r="749" spans="1:2" ht="15.75" customHeight="1">
      <c r="A749" s="57">
        <v>748</v>
      </c>
      <c r="B749" s="9">
        <v>382.369</v>
      </c>
    </row>
    <row r="750" spans="1:2" ht="15.75" customHeight="1">
      <c r="A750" s="57">
        <v>749</v>
      </c>
      <c r="B750" s="9">
        <v>382.369</v>
      </c>
    </row>
    <row r="751" spans="1:2" ht="15.75" customHeight="1">
      <c r="A751" s="57">
        <v>750</v>
      </c>
      <c r="B751" s="9">
        <v>382.369</v>
      </c>
    </row>
    <row r="752" spans="1:2" ht="15.75" customHeight="1">
      <c r="A752" s="57">
        <v>751</v>
      </c>
      <c r="B752" s="9">
        <v>382.369</v>
      </c>
    </row>
    <row r="753" spans="1:2" ht="15.75" customHeight="1">
      <c r="A753" s="57">
        <v>752</v>
      </c>
      <c r="B753" s="9">
        <v>382.376</v>
      </c>
    </row>
    <row r="754" spans="1:2" ht="15.75" customHeight="1">
      <c r="A754" s="57">
        <v>753</v>
      </c>
      <c r="B754" s="9">
        <v>382.376</v>
      </c>
    </row>
    <row r="755" spans="1:2" ht="15.75" customHeight="1">
      <c r="A755" s="57">
        <v>754</v>
      </c>
      <c r="B755" s="9">
        <v>382.382</v>
      </c>
    </row>
    <row r="756" spans="1:2" ht="15.75" customHeight="1">
      <c r="A756" s="57">
        <v>755</v>
      </c>
      <c r="B756" s="9">
        <v>382.382</v>
      </c>
    </row>
    <row r="757" spans="1:2" ht="15.75" customHeight="1">
      <c r="A757" s="57">
        <v>756</v>
      </c>
      <c r="B757" s="9">
        <v>382.382</v>
      </c>
    </row>
    <row r="758" spans="1:2" ht="15.75" customHeight="1">
      <c r="A758" s="57">
        <v>757</v>
      </c>
      <c r="B758" s="9">
        <v>382.382</v>
      </c>
    </row>
    <row r="759" spans="1:2" ht="15.75" customHeight="1">
      <c r="A759" s="57">
        <v>758</v>
      </c>
      <c r="B759" s="9">
        <v>382.389</v>
      </c>
    </row>
    <row r="760" spans="1:2" ht="15.75" customHeight="1">
      <c r="A760" s="57">
        <v>759</v>
      </c>
      <c r="B760" s="9">
        <v>382.389</v>
      </c>
    </row>
    <row r="761" spans="1:2" ht="15.75" customHeight="1">
      <c r="A761" s="57">
        <v>760</v>
      </c>
      <c r="B761" s="9">
        <v>382.389</v>
      </c>
    </row>
    <row r="762" spans="1:2" ht="15.75" customHeight="1">
      <c r="A762" s="57">
        <v>761</v>
      </c>
      <c r="B762" s="9">
        <v>382.395</v>
      </c>
    </row>
    <row r="763" spans="1:2" ht="15.75" customHeight="1">
      <c r="A763" s="57">
        <v>762</v>
      </c>
      <c r="B763" s="9">
        <v>382.395</v>
      </c>
    </row>
    <row r="764" spans="1:2" ht="15.75" customHeight="1">
      <c r="A764" s="57">
        <v>763</v>
      </c>
      <c r="B764" s="9">
        <v>382.401</v>
      </c>
    </row>
    <row r="765" spans="1:2" ht="15.75" customHeight="1">
      <c r="A765" s="57">
        <v>764</v>
      </c>
      <c r="B765" s="9">
        <v>382.408</v>
      </c>
    </row>
    <row r="766" spans="1:2" ht="15.75" customHeight="1">
      <c r="A766" s="57">
        <v>765</v>
      </c>
      <c r="B766" s="9">
        <v>382.408</v>
      </c>
    </row>
    <row r="767" spans="1:2" ht="15.75" customHeight="1">
      <c r="A767" s="57">
        <v>766</v>
      </c>
      <c r="B767" s="9">
        <v>386</v>
      </c>
    </row>
    <row r="768" spans="1:2" ht="15.75" customHeight="1">
      <c r="A768" s="57">
        <v>767</v>
      </c>
      <c r="B768" s="9">
        <v>389</v>
      </c>
    </row>
    <row r="769" spans="1:2" ht="15.75" customHeight="1">
      <c r="A769" s="57">
        <v>768</v>
      </c>
      <c r="B769" s="9">
        <v>389</v>
      </c>
    </row>
    <row r="770" spans="1:2" ht="15.75" customHeight="1">
      <c r="A770" s="57">
        <v>769</v>
      </c>
      <c r="B770" s="9">
        <v>389</v>
      </c>
    </row>
    <row r="771" spans="1:2" ht="15.75" customHeight="1">
      <c r="A771" s="57">
        <v>770</v>
      </c>
      <c r="B771" s="9">
        <v>389</v>
      </c>
    </row>
    <row r="772" spans="1:2" ht="15.75" customHeight="1">
      <c r="A772" s="57">
        <v>771</v>
      </c>
      <c r="B772" s="9">
        <v>389</v>
      </c>
    </row>
    <row r="773" spans="1:2" ht="15.75" customHeight="1">
      <c r="A773" s="57">
        <v>772</v>
      </c>
      <c r="B773" s="9">
        <v>389</v>
      </c>
    </row>
    <row r="774" spans="1:2" ht="15.75" customHeight="1">
      <c r="A774" s="57">
        <v>773</v>
      </c>
      <c r="B774" s="9">
        <v>389</v>
      </c>
    </row>
    <row r="775" spans="1:2" ht="15.75" customHeight="1">
      <c r="A775" s="57">
        <v>774</v>
      </c>
      <c r="B775" s="9">
        <v>389</v>
      </c>
    </row>
    <row r="776" spans="1:2" ht="15.75" customHeight="1">
      <c r="A776" s="57">
        <v>775</v>
      </c>
      <c r="B776" s="9">
        <v>389</v>
      </c>
    </row>
    <row r="777" spans="1:2" ht="15.75" customHeight="1">
      <c r="A777" s="57">
        <v>776</v>
      </c>
      <c r="B777" s="9">
        <v>389</v>
      </c>
    </row>
    <row r="778" spans="1:2" ht="15.75" customHeight="1">
      <c r="A778" s="57">
        <v>777</v>
      </c>
      <c r="B778" s="9">
        <v>389</v>
      </c>
    </row>
    <row r="779" spans="1:2" ht="15.75" customHeight="1">
      <c r="A779" s="57">
        <v>778</v>
      </c>
      <c r="B779" s="9">
        <v>389</v>
      </c>
    </row>
    <row r="780" spans="1:2" ht="15.75" customHeight="1">
      <c r="A780" s="57">
        <v>779</v>
      </c>
      <c r="B780" s="9">
        <v>389</v>
      </c>
    </row>
    <row r="781" spans="1:2" ht="15.75" customHeight="1">
      <c r="A781" s="57">
        <v>780</v>
      </c>
      <c r="B781" s="9">
        <v>389</v>
      </c>
    </row>
    <row r="782" spans="1:2" ht="15.75" customHeight="1">
      <c r="A782" s="57">
        <v>781</v>
      </c>
      <c r="B782" s="9">
        <v>389</v>
      </c>
    </row>
    <row r="783" spans="1:2" ht="15.75" customHeight="1">
      <c r="A783" s="57">
        <v>782</v>
      </c>
      <c r="B783" s="9">
        <v>389</v>
      </c>
    </row>
    <row r="784" spans="1:2" ht="15.75" customHeight="1">
      <c r="A784" s="57">
        <v>783</v>
      </c>
      <c r="B784" s="9">
        <v>389</v>
      </c>
    </row>
    <row r="785" spans="1:2" ht="15.75" customHeight="1">
      <c r="A785" s="57">
        <v>784</v>
      </c>
      <c r="B785" s="9">
        <v>389</v>
      </c>
    </row>
    <row r="786" spans="1:2" ht="15.75" customHeight="1">
      <c r="A786" s="57">
        <v>785</v>
      </c>
      <c r="B786" s="9">
        <v>389</v>
      </c>
    </row>
    <row r="787" spans="1:2" ht="15.75" customHeight="1">
      <c r="A787" s="57">
        <v>786</v>
      </c>
      <c r="B787" s="9">
        <v>389</v>
      </c>
    </row>
    <row r="788" spans="1:2" ht="15.75" customHeight="1">
      <c r="A788" s="57">
        <v>787</v>
      </c>
      <c r="B788" s="9">
        <v>389</v>
      </c>
    </row>
    <row r="789" spans="1:2" ht="15.75" customHeight="1">
      <c r="A789" s="57">
        <v>788</v>
      </c>
      <c r="B789" s="9">
        <v>389.382</v>
      </c>
    </row>
    <row r="790" spans="1:2" ht="15.75" customHeight="1">
      <c r="A790" s="57">
        <v>789</v>
      </c>
      <c r="B790" s="9">
        <v>389.389</v>
      </c>
    </row>
    <row r="791" spans="1:2" ht="15.75" customHeight="1">
      <c r="A791" s="57">
        <v>790</v>
      </c>
      <c r="B791" s="9">
        <v>389.389</v>
      </c>
    </row>
    <row r="792" spans="1:2" ht="15.75" customHeight="1">
      <c r="A792" s="57">
        <v>791</v>
      </c>
      <c r="B792" s="9">
        <v>389.395</v>
      </c>
    </row>
    <row r="793" spans="1:2" ht="15.75" customHeight="1">
      <c r="A793" s="57">
        <v>792</v>
      </c>
      <c r="B793" s="9">
        <v>389.395</v>
      </c>
    </row>
    <row r="794" spans="1:2" ht="15.75" customHeight="1">
      <c r="A794" s="57">
        <v>793</v>
      </c>
      <c r="B794" s="9">
        <v>389.408</v>
      </c>
    </row>
    <row r="795" spans="1:2" ht="15.75" customHeight="1">
      <c r="A795" s="57">
        <v>794</v>
      </c>
      <c r="B795" s="9">
        <v>389.459</v>
      </c>
    </row>
    <row r="796" spans="1:2" ht="15.75" customHeight="1">
      <c r="A796" s="57">
        <v>795</v>
      </c>
      <c r="B796" s="9">
        <v>395</v>
      </c>
    </row>
    <row r="797" spans="1:2" ht="15.75" customHeight="1">
      <c r="A797" s="57">
        <v>796</v>
      </c>
      <c r="B797" s="9">
        <v>395</v>
      </c>
    </row>
    <row r="798" spans="1:2" ht="15.75" customHeight="1">
      <c r="A798" s="57">
        <v>797</v>
      </c>
      <c r="B798" s="9">
        <v>395</v>
      </c>
    </row>
    <row r="799" spans="1:2" ht="15.75" customHeight="1">
      <c r="A799" s="57">
        <v>798</v>
      </c>
      <c r="B799" s="9">
        <v>395</v>
      </c>
    </row>
    <row r="800" spans="1:2" ht="15.75" customHeight="1">
      <c r="A800" s="57">
        <v>799</v>
      </c>
      <c r="B800" s="9">
        <v>395</v>
      </c>
    </row>
    <row r="801" spans="1:2" ht="15.75" customHeight="1">
      <c r="A801" s="57">
        <v>800</v>
      </c>
      <c r="B801" s="9">
        <v>395</v>
      </c>
    </row>
    <row r="802" spans="1:2" ht="15.75" customHeight="1">
      <c r="A802" s="57">
        <v>801</v>
      </c>
      <c r="B802" s="9">
        <v>395</v>
      </c>
    </row>
    <row r="803" spans="1:2" ht="15.75" customHeight="1">
      <c r="A803" s="57">
        <v>802</v>
      </c>
      <c r="B803" s="9">
        <v>395</v>
      </c>
    </row>
    <row r="804" spans="1:2" ht="15.75" customHeight="1">
      <c r="A804" s="57">
        <v>803</v>
      </c>
      <c r="B804" s="9">
        <v>395</v>
      </c>
    </row>
    <row r="805" spans="1:2" ht="15.75" customHeight="1">
      <c r="A805" s="57">
        <v>804</v>
      </c>
      <c r="B805" s="9">
        <v>395</v>
      </c>
    </row>
    <row r="806" spans="1:2" ht="15.75" customHeight="1">
      <c r="A806" s="57">
        <v>805</v>
      </c>
      <c r="B806" s="9">
        <v>395</v>
      </c>
    </row>
    <row r="807" spans="1:2" ht="15.75" customHeight="1">
      <c r="A807" s="57">
        <v>806</v>
      </c>
      <c r="B807" s="9">
        <v>395</v>
      </c>
    </row>
    <row r="808" spans="1:2" ht="15.75" customHeight="1">
      <c r="A808" s="57">
        <v>807</v>
      </c>
      <c r="B808" s="9">
        <v>395</v>
      </c>
    </row>
    <row r="809" spans="1:2" ht="15.75" customHeight="1">
      <c r="A809" s="57">
        <v>808</v>
      </c>
      <c r="B809" s="9">
        <v>395</v>
      </c>
    </row>
    <row r="810" spans="1:2" ht="15.75" customHeight="1">
      <c r="A810" s="57">
        <v>809</v>
      </c>
      <c r="B810" s="9">
        <v>395</v>
      </c>
    </row>
    <row r="811" spans="1:2" ht="15.75" customHeight="1">
      <c r="A811" s="57">
        <v>810</v>
      </c>
      <c r="B811" s="9">
        <v>395</v>
      </c>
    </row>
    <row r="812" spans="1:2" ht="15.75" customHeight="1">
      <c r="A812" s="57">
        <v>811</v>
      </c>
      <c r="B812" s="9">
        <v>395</v>
      </c>
    </row>
    <row r="813" spans="1:2" ht="15.75" customHeight="1">
      <c r="A813" s="57">
        <v>812</v>
      </c>
      <c r="B813" s="9">
        <v>395</v>
      </c>
    </row>
    <row r="814" spans="1:2" ht="15.75" customHeight="1">
      <c r="A814" s="57">
        <v>813</v>
      </c>
      <c r="B814" s="9">
        <v>395</v>
      </c>
    </row>
    <row r="815" spans="1:2" ht="15.75" customHeight="1">
      <c r="A815" s="57">
        <v>814</v>
      </c>
      <c r="B815" s="9">
        <v>395</v>
      </c>
    </row>
    <row r="816" spans="1:2" ht="15.75" customHeight="1">
      <c r="A816" s="57">
        <v>815</v>
      </c>
      <c r="B816" s="9">
        <v>395</v>
      </c>
    </row>
    <row r="817" spans="1:2" ht="15.75" customHeight="1">
      <c r="A817" s="57">
        <v>816</v>
      </c>
      <c r="B817" s="9">
        <v>395</v>
      </c>
    </row>
    <row r="818" spans="1:2" ht="15.75" customHeight="1">
      <c r="A818" s="57">
        <v>817</v>
      </c>
      <c r="B818" s="9">
        <v>395</v>
      </c>
    </row>
    <row r="819" spans="1:2" ht="15.75" customHeight="1">
      <c r="A819" s="57">
        <v>818</v>
      </c>
      <c r="B819" s="9">
        <v>395</v>
      </c>
    </row>
    <row r="820" spans="1:2" ht="15.75" customHeight="1">
      <c r="A820" s="57">
        <v>819</v>
      </c>
      <c r="B820" s="9">
        <v>395</v>
      </c>
    </row>
    <row r="821" spans="1:2" ht="15.75" customHeight="1">
      <c r="A821" s="57">
        <v>820</v>
      </c>
      <c r="B821" s="9">
        <v>395</v>
      </c>
    </row>
    <row r="822" spans="1:2" ht="15.75" customHeight="1">
      <c r="A822" s="57">
        <v>821</v>
      </c>
      <c r="B822" s="9">
        <v>395</v>
      </c>
    </row>
    <row r="823" spans="1:2" ht="15.75" customHeight="1">
      <c r="A823" s="57">
        <v>822</v>
      </c>
      <c r="B823" s="9">
        <v>395</v>
      </c>
    </row>
    <row r="824" spans="1:2" ht="15.75" customHeight="1">
      <c r="A824" s="57">
        <v>823</v>
      </c>
      <c r="B824" s="9">
        <v>395</v>
      </c>
    </row>
    <row r="825" spans="1:2" ht="15.75" customHeight="1">
      <c r="A825" s="57">
        <v>824</v>
      </c>
      <c r="B825" s="9">
        <v>395</v>
      </c>
    </row>
    <row r="826" spans="1:2" ht="15.75" customHeight="1">
      <c r="A826" s="57">
        <v>825</v>
      </c>
      <c r="B826" s="9">
        <v>395</v>
      </c>
    </row>
    <row r="827" spans="1:2" ht="15.75" customHeight="1">
      <c r="A827" s="57">
        <v>826</v>
      </c>
      <c r="B827" s="9">
        <v>395</v>
      </c>
    </row>
    <row r="828" spans="1:2" ht="15.75" customHeight="1">
      <c r="A828" s="57">
        <v>827</v>
      </c>
      <c r="B828" s="9">
        <v>395</v>
      </c>
    </row>
    <row r="829" spans="1:2" ht="15.75" customHeight="1">
      <c r="A829" s="57">
        <v>828</v>
      </c>
      <c r="B829" s="9">
        <v>395</v>
      </c>
    </row>
    <row r="830" spans="1:2" ht="15.75" customHeight="1">
      <c r="A830" s="57">
        <v>829</v>
      </c>
      <c r="B830" s="9">
        <v>395</v>
      </c>
    </row>
    <row r="831" spans="1:2" ht="15.75" customHeight="1">
      <c r="A831" s="57">
        <v>830</v>
      </c>
      <c r="B831" s="9">
        <v>395</v>
      </c>
    </row>
    <row r="832" spans="1:2" ht="15.75" customHeight="1">
      <c r="A832" s="57">
        <v>831</v>
      </c>
      <c r="B832" s="9">
        <v>395</v>
      </c>
    </row>
    <row r="833" spans="1:2" ht="15.75" customHeight="1">
      <c r="A833" s="57">
        <v>832</v>
      </c>
      <c r="B833" s="9">
        <v>395</v>
      </c>
    </row>
    <row r="834" spans="1:2" ht="15.75" customHeight="1">
      <c r="A834" s="57">
        <v>833</v>
      </c>
      <c r="B834" s="9">
        <v>395</v>
      </c>
    </row>
    <row r="835" spans="1:2" ht="15.75" customHeight="1">
      <c r="A835" s="57">
        <v>834</v>
      </c>
      <c r="B835" s="9">
        <v>395</v>
      </c>
    </row>
    <row r="836" spans="1:2" ht="15.75" customHeight="1">
      <c r="A836" s="57">
        <v>835</v>
      </c>
      <c r="B836" s="9">
        <v>395</v>
      </c>
    </row>
    <row r="837" spans="1:2" ht="15.75" customHeight="1">
      <c r="A837" s="57">
        <v>836</v>
      </c>
      <c r="B837" s="9">
        <v>395</v>
      </c>
    </row>
    <row r="838" spans="1:2" ht="15.75" customHeight="1">
      <c r="A838" s="57">
        <v>837</v>
      </c>
      <c r="B838" s="9">
        <v>395</v>
      </c>
    </row>
    <row r="839" spans="1:2" ht="15.75" customHeight="1">
      <c r="A839" s="57">
        <v>838</v>
      </c>
      <c r="B839" s="9">
        <v>395</v>
      </c>
    </row>
    <row r="840" spans="1:2" ht="15.75" customHeight="1">
      <c r="A840" s="57">
        <v>839</v>
      </c>
      <c r="B840" s="9">
        <v>395</v>
      </c>
    </row>
    <row r="841" spans="1:2" ht="15.75" customHeight="1">
      <c r="A841" s="57">
        <v>840</v>
      </c>
      <c r="B841" s="9">
        <v>395</v>
      </c>
    </row>
    <row r="842" spans="1:2" ht="15.75" customHeight="1">
      <c r="A842" s="57">
        <v>841</v>
      </c>
      <c r="B842" s="9">
        <v>395</v>
      </c>
    </row>
    <row r="843" spans="1:2" ht="15.75" customHeight="1">
      <c r="A843" s="57">
        <v>842</v>
      </c>
      <c r="B843" s="9">
        <v>395</v>
      </c>
    </row>
    <row r="844" spans="1:2" ht="15.75" customHeight="1">
      <c r="A844" s="57">
        <v>843</v>
      </c>
      <c r="B844" s="9">
        <v>395</v>
      </c>
    </row>
    <row r="845" spans="1:2" ht="15.75" customHeight="1">
      <c r="A845" s="57">
        <v>844</v>
      </c>
      <c r="B845" s="9">
        <v>395</v>
      </c>
    </row>
    <row r="846" spans="1:2" ht="15.75" customHeight="1">
      <c r="A846" s="57">
        <v>845</v>
      </c>
      <c r="B846" s="9">
        <v>395</v>
      </c>
    </row>
    <row r="847" spans="1:2" ht="15.75" customHeight="1">
      <c r="A847" s="57">
        <v>846</v>
      </c>
      <c r="B847" s="9">
        <v>395</v>
      </c>
    </row>
    <row r="848" spans="1:2" ht="15.75" customHeight="1">
      <c r="A848" s="57">
        <v>847</v>
      </c>
      <c r="B848" s="9">
        <v>395.363</v>
      </c>
    </row>
    <row r="849" spans="1:2" ht="15.75" customHeight="1">
      <c r="A849" s="57">
        <v>848</v>
      </c>
      <c r="B849" s="9">
        <v>395.369</v>
      </c>
    </row>
    <row r="850" spans="1:2" ht="15.75" customHeight="1">
      <c r="A850" s="57">
        <v>849</v>
      </c>
      <c r="B850" s="9">
        <v>395.369</v>
      </c>
    </row>
    <row r="851" spans="1:2" ht="15.75" customHeight="1">
      <c r="A851" s="57">
        <v>850</v>
      </c>
      <c r="B851" s="9">
        <v>395.382</v>
      </c>
    </row>
    <row r="852" spans="1:2" ht="15.75" customHeight="1">
      <c r="A852" s="57">
        <v>851</v>
      </c>
      <c r="B852" s="9">
        <v>395.382</v>
      </c>
    </row>
    <row r="853" spans="1:2" ht="15.75" customHeight="1">
      <c r="A853" s="57">
        <v>852</v>
      </c>
      <c r="B853" s="9">
        <v>395.382</v>
      </c>
    </row>
    <row r="854" spans="1:2" ht="15.75" customHeight="1">
      <c r="A854" s="57">
        <v>853</v>
      </c>
      <c r="B854" s="9">
        <v>395.382</v>
      </c>
    </row>
    <row r="855" spans="1:2" ht="15.75" customHeight="1">
      <c r="A855" s="57">
        <v>854</v>
      </c>
      <c r="B855" s="9">
        <v>395.382</v>
      </c>
    </row>
    <row r="856" spans="1:2" ht="15.75" customHeight="1">
      <c r="A856" s="57">
        <v>855</v>
      </c>
      <c r="B856" s="9">
        <v>395.389</v>
      </c>
    </row>
    <row r="857" spans="1:2" ht="15.75" customHeight="1">
      <c r="A857" s="57">
        <v>856</v>
      </c>
      <c r="B857" s="9">
        <v>395.395</v>
      </c>
    </row>
    <row r="858" spans="1:2" ht="15.75" customHeight="1">
      <c r="A858" s="57">
        <v>857</v>
      </c>
      <c r="B858" s="9">
        <v>395.395</v>
      </c>
    </row>
    <row r="859" spans="1:2" ht="15.75" customHeight="1">
      <c r="A859" s="57">
        <v>858</v>
      </c>
      <c r="B859" s="9">
        <v>395.395</v>
      </c>
    </row>
    <row r="860" spans="1:2" ht="15.75" customHeight="1">
      <c r="A860" s="57">
        <v>859</v>
      </c>
      <c r="B860" s="9">
        <v>395.395</v>
      </c>
    </row>
    <row r="861" spans="1:2" ht="15.75" customHeight="1">
      <c r="A861" s="57">
        <v>860</v>
      </c>
      <c r="B861" s="9">
        <v>395.408</v>
      </c>
    </row>
    <row r="862" spans="1:2" ht="15.75" customHeight="1">
      <c r="A862" s="57">
        <v>861</v>
      </c>
      <c r="B862" s="9">
        <v>395.471</v>
      </c>
    </row>
    <row r="863" spans="1:2" ht="15.75" customHeight="1">
      <c r="A863" s="57">
        <v>862</v>
      </c>
      <c r="B863" s="9">
        <v>397</v>
      </c>
    </row>
    <row r="864" spans="1:2" ht="15.75" customHeight="1">
      <c r="A864" s="57">
        <v>863</v>
      </c>
      <c r="B864" s="9">
        <v>401</v>
      </c>
    </row>
    <row r="865" spans="1:2" ht="15.75" customHeight="1">
      <c r="A865" s="57">
        <v>864</v>
      </c>
      <c r="B865" s="9">
        <v>401</v>
      </c>
    </row>
    <row r="866" spans="1:2" ht="15.75" customHeight="1">
      <c r="A866" s="57">
        <v>865</v>
      </c>
      <c r="B866" s="9">
        <v>401</v>
      </c>
    </row>
    <row r="867" spans="1:2" ht="15.75" customHeight="1">
      <c r="A867" s="57">
        <v>866</v>
      </c>
      <c r="B867" s="9">
        <v>401</v>
      </c>
    </row>
    <row r="868" spans="1:2" ht="15.75" customHeight="1">
      <c r="A868" s="57">
        <v>867</v>
      </c>
      <c r="B868" s="9">
        <v>401</v>
      </c>
    </row>
    <row r="869" spans="1:2" ht="15.75" customHeight="1">
      <c r="A869" s="57">
        <v>868</v>
      </c>
      <c r="B869" s="9">
        <v>401</v>
      </c>
    </row>
    <row r="870" spans="1:2" ht="15.75" customHeight="1">
      <c r="A870" s="57">
        <v>869</v>
      </c>
      <c r="B870" s="9">
        <v>401</v>
      </c>
    </row>
    <row r="871" spans="1:2" ht="15.75" customHeight="1">
      <c r="A871" s="57">
        <v>870</v>
      </c>
      <c r="B871" s="9">
        <v>401</v>
      </c>
    </row>
    <row r="872" spans="1:2" ht="15.75" customHeight="1">
      <c r="A872" s="57">
        <v>871</v>
      </c>
      <c r="B872" s="9">
        <v>401</v>
      </c>
    </row>
    <row r="873" spans="1:2" ht="15.75" customHeight="1">
      <c r="A873" s="57">
        <v>872</v>
      </c>
      <c r="B873" s="9">
        <v>401</v>
      </c>
    </row>
    <row r="874" spans="1:2" ht="15.75" customHeight="1">
      <c r="A874" s="57">
        <v>873</v>
      </c>
      <c r="B874" s="9">
        <v>401</v>
      </c>
    </row>
    <row r="875" spans="1:2" ht="15.75" customHeight="1">
      <c r="A875" s="57">
        <v>874</v>
      </c>
      <c r="B875" s="9">
        <v>401</v>
      </c>
    </row>
    <row r="876" spans="1:2" ht="15.75" customHeight="1">
      <c r="A876" s="57">
        <v>875</v>
      </c>
      <c r="B876" s="9">
        <v>401</v>
      </c>
    </row>
    <row r="877" spans="1:2" ht="15.75" customHeight="1">
      <c r="A877" s="57">
        <v>876</v>
      </c>
      <c r="B877" s="9">
        <v>401</v>
      </c>
    </row>
    <row r="878" spans="1:2" ht="15.75" customHeight="1">
      <c r="A878" s="57">
        <v>877</v>
      </c>
      <c r="B878" s="9">
        <v>401</v>
      </c>
    </row>
    <row r="879" spans="1:2" ht="15.75" customHeight="1">
      <c r="A879" s="57">
        <v>878</v>
      </c>
      <c r="B879" s="9">
        <v>401</v>
      </c>
    </row>
    <row r="880" spans="1:2" ht="15.75" customHeight="1">
      <c r="A880" s="57">
        <v>879</v>
      </c>
      <c r="B880" s="9">
        <v>401</v>
      </c>
    </row>
    <row r="881" spans="1:2" ht="15.75" customHeight="1">
      <c r="A881" s="57">
        <v>880</v>
      </c>
      <c r="B881" s="9">
        <v>401</v>
      </c>
    </row>
    <row r="882" spans="1:2" ht="15.75" customHeight="1">
      <c r="A882" s="57">
        <v>881</v>
      </c>
      <c r="B882" s="9">
        <v>401.369</v>
      </c>
    </row>
    <row r="883" spans="1:2" ht="15.75" customHeight="1">
      <c r="A883" s="57">
        <v>882</v>
      </c>
      <c r="B883" s="9">
        <v>401.382</v>
      </c>
    </row>
    <row r="884" spans="1:2" ht="15.75" customHeight="1">
      <c r="A884" s="57">
        <v>883</v>
      </c>
      <c r="B884" s="9">
        <v>401.389</v>
      </c>
    </row>
    <row r="885" spans="1:2" ht="15.75" customHeight="1">
      <c r="A885" s="57">
        <v>884</v>
      </c>
      <c r="B885" s="9">
        <v>401.395</v>
      </c>
    </row>
    <row r="886" spans="1:2" ht="15.75" customHeight="1">
      <c r="A886" s="57">
        <v>885</v>
      </c>
      <c r="B886" s="9">
        <v>401.408</v>
      </c>
    </row>
    <row r="887" spans="1:2" ht="15.75" customHeight="1">
      <c r="A887" s="57">
        <v>886</v>
      </c>
      <c r="B887" s="9">
        <v>401.408</v>
      </c>
    </row>
    <row r="888" spans="1:2" ht="15.75" customHeight="1">
      <c r="A888" s="57">
        <v>887</v>
      </c>
      <c r="B888" s="9">
        <v>401.414</v>
      </c>
    </row>
    <row r="889" spans="1:2" ht="15.75" customHeight="1">
      <c r="A889" s="57">
        <v>888</v>
      </c>
      <c r="B889" s="9">
        <v>401.42</v>
      </c>
    </row>
    <row r="890" spans="1:2" ht="15.75" customHeight="1">
      <c r="A890" s="57">
        <v>889</v>
      </c>
      <c r="B890" s="9">
        <v>408</v>
      </c>
    </row>
    <row r="891" spans="1:2" ht="15.75" customHeight="1">
      <c r="A891" s="57">
        <v>890</v>
      </c>
      <c r="B891" s="9">
        <v>408</v>
      </c>
    </row>
    <row r="892" spans="1:2" ht="15.75" customHeight="1">
      <c r="A892" s="57">
        <v>891</v>
      </c>
      <c r="B892" s="9">
        <v>408</v>
      </c>
    </row>
    <row r="893" spans="1:2" ht="15.75" customHeight="1">
      <c r="A893" s="57">
        <v>892</v>
      </c>
      <c r="B893" s="9">
        <v>408</v>
      </c>
    </row>
    <row r="894" spans="1:2" ht="15.75" customHeight="1">
      <c r="A894" s="57">
        <v>893</v>
      </c>
      <c r="B894" s="9">
        <v>408</v>
      </c>
    </row>
    <row r="895" spans="1:2" ht="15.75" customHeight="1">
      <c r="A895" s="57">
        <v>894</v>
      </c>
      <c r="B895" s="9">
        <v>408</v>
      </c>
    </row>
    <row r="896" spans="1:2" ht="15.75" customHeight="1">
      <c r="A896" s="57">
        <v>895</v>
      </c>
      <c r="B896" s="9">
        <v>408</v>
      </c>
    </row>
    <row r="897" spans="1:2" ht="15.75" customHeight="1">
      <c r="A897" s="57">
        <v>896</v>
      </c>
      <c r="B897" s="9">
        <v>408</v>
      </c>
    </row>
    <row r="898" spans="1:2" ht="15.75" customHeight="1">
      <c r="A898" s="57">
        <v>897</v>
      </c>
      <c r="B898" s="9">
        <v>408</v>
      </c>
    </row>
    <row r="899" spans="1:2" ht="15.75" customHeight="1">
      <c r="A899" s="57">
        <v>898</v>
      </c>
      <c r="B899" s="9">
        <v>408</v>
      </c>
    </row>
    <row r="900" spans="1:2" ht="15.75" customHeight="1">
      <c r="A900" s="57">
        <v>899</v>
      </c>
      <c r="B900" s="9">
        <v>408</v>
      </c>
    </row>
    <row r="901" spans="1:2" ht="15.75" customHeight="1">
      <c r="A901" s="57">
        <v>900</v>
      </c>
      <c r="B901" s="9">
        <v>408</v>
      </c>
    </row>
    <row r="902" spans="1:2" ht="15.75" customHeight="1">
      <c r="A902" s="57">
        <v>901</v>
      </c>
      <c r="B902" s="9">
        <v>408</v>
      </c>
    </row>
    <row r="903" spans="1:2" ht="15.75" customHeight="1">
      <c r="A903" s="57">
        <v>902</v>
      </c>
      <c r="B903" s="9">
        <v>408</v>
      </c>
    </row>
    <row r="904" spans="1:2" ht="15.75" customHeight="1">
      <c r="A904" s="57">
        <v>903</v>
      </c>
      <c r="B904" s="9">
        <v>408</v>
      </c>
    </row>
    <row r="905" spans="1:2" ht="15.75" customHeight="1">
      <c r="A905" s="57">
        <v>904</v>
      </c>
      <c r="B905" s="9">
        <v>408</v>
      </c>
    </row>
    <row r="906" spans="1:2" ht="15.75" customHeight="1">
      <c r="A906" s="57">
        <v>905</v>
      </c>
      <c r="B906" s="9">
        <v>408</v>
      </c>
    </row>
    <row r="907" spans="1:2" ht="15.75" customHeight="1">
      <c r="A907" s="57">
        <v>906</v>
      </c>
      <c r="B907" s="9">
        <v>408</v>
      </c>
    </row>
    <row r="908" spans="1:2" ht="15.75" customHeight="1">
      <c r="A908" s="57">
        <v>907</v>
      </c>
      <c r="B908" s="9">
        <v>408</v>
      </c>
    </row>
    <row r="909" spans="1:2" ht="15.75" customHeight="1">
      <c r="A909" s="57">
        <v>908</v>
      </c>
      <c r="B909" s="9">
        <v>408</v>
      </c>
    </row>
    <row r="910" spans="1:2" ht="15.75" customHeight="1">
      <c r="A910" s="57">
        <v>909</v>
      </c>
      <c r="B910" s="9">
        <v>408</v>
      </c>
    </row>
    <row r="911" spans="1:2" ht="15.75" customHeight="1">
      <c r="A911" s="57">
        <v>910</v>
      </c>
      <c r="B911" s="9">
        <v>408</v>
      </c>
    </row>
    <row r="912" spans="1:2" ht="15.75" customHeight="1">
      <c r="A912" s="57">
        <v>911</v>
      </c>
      <c r="B912" s="9">
        <v>408</v>
      </c>
    </row>
    <row r="913" spans="1:2" ht="15.75" customHeight="1">
      <c r="A913" s="57">
        <v>912</v>
      </c>
      <c r="B913" s="9">
        <v>408</v>
      </c>
    </row>
    <row r="914" spans="1:2" ht="15.75" customHeight="1">
      <c r="A914" s="57">
        <v>913</v>
      </c>
      <c r="B914" s="9">
        <v>408</v>
      </c>
    </row>
    <row r="915" spans="1:2" ht="15.75" customHeight="1">
      <c r="A915" s="57">
        <v>914</v>
      </c>
      <c r="B915" s="9">
        <v>408</v>
      </c>
    </row>
    <row r="916" spans="1:2" ht="15.75" customHeight="1">
      <c r="A916" s="57">
        <v>915</v>
      </c>
      <c r="B916" s="9">
        <v>408</v>
      </c>
    </row>
    <row r="917" spans="1:2" ht="15.75" customHeight="1">
      <c r="A917" s="57">
        <v>916</v>
      </c>
      <c r="B917" s="9">
        <v>408</v>
      </c>
    </row>
    <row r="918" spans="1:2" ht="15.75" customHeight="1">
      <c r="A918" s="57">
        <v>917</v>
      </c>
      <c r="B918" s="9">
        <v>408</v>
      </c>
    </row>
    <row r="919" spans="1:2" ht="15.75" customHeight="1">
      <c r="A919" s="57">
        <v>918</v>
      </c>
      <c r="B919" s="9">
        <v>408</v>
      </c>
    </row>
    <row r="920" spans="1:2" ht="15.75" customHeight="1">
      <c r="A920" s="57">
        <v>919</v>
      </c>
      <c r="B920" s="9">
        <v>408</v>
      </c>
    </row>
    <row r="921" spans="1:2" ht="15.75" customHeight="1">
      <c r="A921" s="57">
        <v>920</v>
      </c>
      <c r="B921" s="9">
        <v>408.382</v>
      </c>
    </row>
    <row r="922" spans="1:2" ht="15.75" customHeight="1">
      <c r="A922" s="57">
        <v>921</v>
      </c>
      <c r="B922" s="9">
        <v>408.382</v>
      </c>
    </row>
    <row r="923" spans="1:2" ht="15.75" customHeight="1">
      <c r="A923" s="57">
        <v>922</v>
      </c>
      <c r="B923" s="9">
        <v>408.395</v>
      </c>
    </row>
    <row r="924" spans="1:2" ht="15.75" customHeight="1">
      <c r="A924" s="57">
        <v>923</v>
      </c>
      <c r="B924" s="9">
        <v>408.395</v>
      </c>
    </row>
    <row r="925" spans="1:2" ht="15.75" customHeight="1">
      <c r="A925" s="57">
        <v>924</v>
      </c>
      <c r="B925" s="9">
        <v>408.395</v>
      </c>
    </row>
    <row r="926" spans="1:2" ht="15.75" customHeight="1">
      <c r="A926" s="57">
        <v>925</v>
      </c>
      <c r="B926" s="9">
        <v>408.395</v>
      </c>
    </row>
    <row r="927" spans="1:2" ht="15.75" customHeight="1">
      <c r="A927" s="57">
        <v>926</v>
      </c>
      <c r="B927" s="9">
        <v>408.395</v>
      </c>
    </row>
    <row r="928" spans="1:2" ht="15.75" customHeight="1">
      <c r="A928" s="57">
        <v>927</v>
      </c>
      <c r="B928" s="9">
        <v>408.401</v>
      </c>
    </row>
    <row r="929" spans="1:2" ht="15.75" customHeight="1">
      <c r="A929" s="57">
        <v>928</v>
      </c>
      <c r="B929" s="9">
        <v>408.401</v>
      </c>
    </row>
    <row r="930" spans="1:2" ht="15.75" customHeight="1">
      <c r="A930" s="57">
        <v>929</v>
      </c>
      <c r="B930" s="9">
        <v>408.408</v>
      </c>
    </row>
    <row r="931" spans="1:2" ht="15.75" customHeight="1">
      <c r="A931" s="57">
        <v>930</v>
      </c>
      <c r="B931" s="9">
        <v>408.408</v>
      </c>
    </row>
    <row r="932" spans="1:2" ht="15.75" customHeight="1">
      <c r="A932" s="57">
        <v>931</v>
      </c>
      <c r="B932" s="9">
        <v>408.42</v>
      </c>
    </row>
    <row r="933" spans="1:2" ht="15.75" customHeight="1">
      <c r="A933" s="57">
        <v>932</v>
      </c>
      <c r="B933" s="9">
        <v>408.427</v>
      </c>
    </row>
    <row r="934" spans="1:2" ht="15.75" customHeight="1">
      <c r="A934" s="57">
        <v>933</v>
      </c>
      <c r="B934" s="9">
        <v>408.433</v>
      </c>
    </row>
    <row r="935" spans="1:2" ht="15.75" customHeight="1">
      <c r="A935" s="57">
        <v>934</v>
      </c>
      <c r="B935" s="9">
        <v>414</v>
      </c>
    </row>
    <row r="936" spans="1:2" ht="15.75" customHeight="1">
      <c r="A936" s="57">
        <v>935</v>
      </c>
      <c r="B936" s="9">
        <v>414</v>
      </c>
    </row>
    <row r="937" spans="1:2" ht="15.75" customHeight="1">
      <c r="A937" s="57">
        <v>936</v>
      </c>
      <c r="B937" s="9">
        <v>414</v>
      </c>
    </row>
    <row r="938" spans="1:2" ht="15.75" customHeight="1">
      <c r="A938" s="57">
        <v>937</v>
      </c>
      <c r="B938" s="9">
        <v>414</v>
      </c>
    </row>
    <row r="939" spans="1:2" ht="15.75" customHeight="1">
      <c r="A939" s="57">
        <v>938</v>
      </c>
      <c r="B939" s="9">
        <v>414</v>
      </c>
    </row>
    <row r="940" spans="1:2" ht="15.75" customHeight="1">
      <c r="A940" s="57">
        <v>939</v>
      </c>
      <c r="B940" s="9">
        <v>414</v>
      </c>
    </row>
    <row r="941" spans="1:2" ht="15.75" customHeight="1">
      <c r="A941" s="57">
        <v>940</v>
      </c>
      <c r="B941" s="9">
        <v>414</v>
      </c>
    </row>
    <row r="942" spans="1:2" ht="15.75" customHeight="1">
      <c r="A942" s="57">
        <v>941</v>
      </c>
      <c r="B942" s="9">
        <v>414</v>
      </c>
    </row>
    <row r="943" spans="1:2" ht="15.75" customHeight="1">
      <c r="A943" s="57">
        <v>942</v>
      </c>
      <c r="B943" s="9">
        <v>414</v>
      </c>
    </row>
    <row r="944" spans="1:2" ht="15.75" customHeight="1">
      <c r="A944" s="57">
        <v>943</v>
      </c>
      <c r="B944" s="9">
        <v>414</v>
      </c>
    </row>
    <row r="945" spans="1:2" ht="15.75" customHeight="1">
      <c r="A945" s="57">
        <v>944</v>
      </c>
      <c r="B945" s="9">
        <v>414.408</v>
      </c>
    </row>
    <row r="946" spans="1:2" ht="15.75" customHeight="1">
      <c r="A946" s="57">
        <v>945</v>
      </c>
      <c r="B946" s="9">
        <v>420</v>
      </c>
    </row>
    <row r="947" spans="1:2" ht="15.75" customHeight="1">
      <c r="A947" s="57">
        <v>946</v>
      </c>
      <c r="B947" s="9">
        <v>420</v>
      </c>
    </row>
    <row r="948" spans="1:2" ht="15.75" customHeight="1">
      <c r="A948" s="57">
        <v>947</v>
      </c>
      <c r="B948" s="9">
        <v>420</v>
      </c>
    </row>
    <row r="949" spans="1:2" ht="15.75" customHeight="1">
      <c r="A949" s="57">
        <v>948</v>
      </c>
      <c r="B949" s="9">
        <v>420</v>
      </c>
    </row>
    <row r="950" spans="1:2" ht="15.75" customHeight="1">
      <c r="A950" s="57">
        <v>949</v>
      </c>
      <c r="B950" s="9">
        <v>420</v>
      </c>
    </row>
    <row r="951" spans="1:2" ht="15.75" customHeight="1">
      <c r="A951" s="57">
        <v>950</v>
      </c>
      <c r="B951" s="9">
        <v>420</v>
      </c>
    </row>
    <row r="952" spans="1:2" ht="15.75" customHeight="1">
      <c r="A952" s="57">
        <v>951</v>
      </c>
      <c r="B952" s="9">
        <v>420</v>
      </c>
    </row>
    <row r="953" spans="1:2" ht="15.75" customHeight="1">
      <c r="A953" s="57">
        <v>952</v>
      </c>
      <c r="B953" s="9">
        <v>420</v>
      </c>
    </row>
    <row r="954" spans="1:2" ht="15.75" customHeight="1">
      <c r="A954" s="57">
        <v>953</v>
      </c>
      <c r="B954" s="9">
        <v>420</v>
      </c>
    </row>
    <row r="955" spans="1:2" ht="15.75" customHeight="1">
      <c r="A955" s="57">
        <v>954</v>
      </c>
      <c r="B955" s="9">
        <v>420</v>
      </c>
    </row>
    <row r="956" spans="1:2" ht="15.75" customHeight="1">
      <c r="A956" s="57">
        <v>955</v>
      </c>
      <c r="B956" s="9">
        <v>420</v>
      </c>
    </row>
    <row r="957" spans="1:2" ht="15.75" customHeight="1">
      <c r="A957" s="57">
        <v>956</v>
      </c>
      <c r="B957" s="9">
        <v>420</v>
      </c>
    </row>
    <row r="958" spans="1:2" ht="15.75" customHeight="1">
      <c r="A958" s="57">
        <v>957</v>
      </c>
      <c r="B958" s="9">
        <v>420</v>
      </c>
    </row>
    <row r="959" spans="1:2" ht="15.75" customHeight="1">
      <c r="A959" s="57">
        <v>958</v>
      </c>
      <c r="B959" s="9">
        <v>420</v>
      </c>
    </row>
    <row r="960" spans="1:2" ht="15.75" customHeight="1">
      <c r="A960" s="57">
        <v>959</v>
      </c>
      <c r="B960" s="9">
        <v>420</v>
      </c>
    </row>
    <row r="961" spans="1:2" ht="15.75" customHeight="1">
      <c r="A961" s="57">
        <v>960</v>
      </c>
      <c r="B961" s="9">
        <v>420</v>
      </c>
    </row>
    <row r="962" spans="1:2" ht="15.75" customHeight="1">
      <c r="A962" s="57">
        <v>961</v>
      </c>
      <c r="B962" s="9">
        <v>420</v>
      </c>
    </row>
    <row r="963" spans="1:2" ht="15.75" customHeight="1">
      <c r="A963" s="57">
        <v>962</v>
      </c>
      <c r="B963" s="9">
        <v>420.401</v>
      </c>
    </row>
    <row r="964" spans="1:2" ht="15.75" customHeight="1">
      <c r="A964" s="57">
        <v>963</v>
      </c>
      <c r="B964" s="9">
        <v>420.408</v>
      </c>
    </row>
    <row r="965" spans="1:2" ht="15.75" customHeight="1">
      <c r="A965" s="57">
        <v>964</v>
      </c>
      <c r="B965" s="9">
        <v>420.408</v>
      </c>
    </row>
    <row r="966" spans="1:2" ht="15.75" customHeight="1">
      <c r="A966" s="57">
        <v>965</v>
      </c>
      <c r="B966" s="9">
        <v>420.408</v>
      </c>
    </row>
    <row r="967" spans="1:2" ht="15.75" customHeight="1">
      <c r="A967" s="57">
        <v>966</v>
      </c>
      <c r="B967" s="9">
        <v>420.42</v>
      </c>
    </row>
    <row r="968" spans="1:2" ht="15.75" customHeight="1">
      <c r="A968" s="57">
        <v>967</v>
      </c>
      <c r="B968" s="9">
        <v>420.427</v>
      </c>
    </row>
    <row r="969" spans="1:2" ht="15.75" customHeight="1">
      <c r="A969" s="57">
        <v>968</v>
      </c>
      <c r="B969" s="9">
        <v>420.446</v>
      </c>
    </row>
    <row r="970" spans="1:2" ht="15.75" customHeight="1">
      <c r="A970" s="57">
        <v>969</v>
      </c>
      <c r="B970" s="9">
        <v>427</v>
      </c>
    </row>
    <row r="971" spans="1:2" ht="15.75" customHeight="1">
      <c r="A971" s="57">
        <v>970</v>
      </c>
      <c r="B971" s="9">
        <v>427</v>
      </c>
    </row>
    <row r="972" spans="1:2" ht="15.75" customHeight="1">
      <c r="A972" s="57">
        <v>971</v>
      </c>
      <c r="B972" s="9">
        <v>427</v>
      </c>
    </row>
    <row r="973" spans="1:2" ht="15.75" customHeight="1">
      <c r="A973" s="57">
        <v>972</v>
      </c>
      <c r="B973" s="9">
        <v>427</v>
      </c>
    </row>
    <row r="974" spans="1:2" ht="15.75" customHeight="1">
      <c r="A974" s="57">
        <v>973</v>
      </c>
      <c r="B974" s="9">
        <v>427</v>
      </c>
    </row>
    <row r="975" spans="1:2" ht="15.75" customHeight="1">
      <c r="A975" s="57">
        <v>974</v>
      </c>
      <c r="B975" s="9">
        <v>427</v>
      </c>
    </row>
    <row r="976" spans="1:2" ht="15.75" customHeight="1">
      <c r="A976" s="57">
        <v>975</v>
      </c>
      <c r="B976" s="9">
        <v>427</v>
      </c>
    </row>
    <row r="977" spans="1:2" ht="15.75" customHeight="1">
      <c r="A977" s="57">
        <v>976</v>
      </c>
      <c r="B977" s="9">
        <v>427</v>
      </c>
    </row>
    <row r="978" spans="1:2" ht="15.75" customHeight="1">
      <c r="A978" s="57">
        <v>977</v>
      </c>
      <c r="B978" s="9">
        <v>427</v>
      </c>
    </row>
    <row r="979" spans="1:2" ht="15.75" customHeight="1">
      <c r="A979" s="57">
        <v>978</v>
      </c>
      <c r="B979" s="9">
        <v>427.433</v>
      </c>
    </row>
    <row r="980" spans="1:2" ht="15.75" customHeight="1">
      <c r="A980" s="57">
        <v>979</v>
      </c>
      <c r="B980" s="9">
        <v>427.459</v>
      </c>
    </row>
    <row r="981" spans="1:2" ht="15.75" customHeight="1">
      <c r="A981" s="57">
        <v>980</v>
      </c>
      <c r="B981" s="9">
        <v>433</v>
      </c>
    </row>
    <row r="982" spans="1:2" ht="15.75" customHeight="1">
      <c r="A982" s="57">
        <v>981</v>
      </c>
      <c r="B982" s="9">
        <v>433</v>
      </c>
    </row>
    <row r="983" spans="1:2" ht="15.75" customHeight="1">
      <c r="A983" s="57">
        <v>982</v>
      </c>
      <c r="B983" s="9">
        <v>433</v>
      </c>
    </row>
    <row r="984" spans="1:2" ht="15.75" customHeight="1">
      <c r="A984" s="57">
        <v>983</v>
      </c>
      <c r="B984" s="9">
        <v>433</v>
      </c>
    </row>
    <row r="985" spans="1:2" ht="15.75" customHeight="1">
      <c r="A985" s="57">
        <v>984</v>
      </c>
      <c r="B985" s="9">
        <v>433</v>
      </c>
    </row>
    <row r="986" spans="1:2" ht="15.75" customHeight="1">
      <c r="A986" s="57">
        <v>985</v>
      </c>
      <c r="B986" s="9">
        <v>433</v>
      </c>
    </row>
    <row r="987" spans="1:2" ht="15.75" customHeight="1">
      <c r="A987" s="57">
        <v>986</v>
      </c>
      <c r="B987" s="9">
        <v>433</v>
      </c>
    </row>
    <row r="988" spans="1:2" ht="15.75" customHeight="1">
      <c r="A988" s="57">
        <v>987</v>
      </c>
      <c r="B988" s="9">
        <v>433</v>
      </c>
    </row>
    <row r="989" spans="1:2" ht="15.75" customHeight="1">
      <c r="A989" s="57">
        <v>988</v>
      </c>
      <c r="B989" s="9">
        <v>433</v>
      </c>
    </row>
    <row r="990" spans="1:2" ht="15.75" customHeight="1">
      <c r="A990" s="57">
        <v>989</v>
      </c>
      <c r="B990" s="9">
        <v>433.108</v>
      </c>
    </row>
    <row r="991" spans="1:2" ht="15.75" customHeight="1">
      <c r="A991" s="57">
        <v>990</v>
      </c>
      <c r="B991" s="9">
        <v>433.427</v>
      </c>
    </row>
    <row r="992" spans="1:2" ht="15.75" customHeight="1">
      <c r="A992" s="57">
        <v>991</v>
      </c>
      <c r="B992" s="9">
        <v>433.427</v>
      </c>
    </row>
    <row r="993" spans="1:2" ht="15.75" customHeight="1">
      <c r="A993" s="57">
        <v>992</v>
      </c>
      <c r="B993" s="9">
        <v>433.446</v>
      </c>
    </row>
    <row r="994" spans="1:2" ht="15.75" customHeight="1">
      <c r="A994" s="57">
        <v>993</v>
      </c>
      <c r="B994" s="9">
        <v>433.446</v>
      </c>
    </row>
    <row r="995" spans="1:2" ht="15.75" customHeight="1">
      <c r="A995" s="57">
        <v>994</v>
      </c>
      <c r="B995" s="9">
        <v>439</v>
      </c>
    </row>
    <row r="996" spans="1:2" ht="15.75" customHeight="1">
      <c r="A996" s="57">
        <v>995</v>
      </c>
      <c r="B996" s="9">
        <v>439</v>
      </c>
    </row>
    <row r="997" spans="1:2" ht="15.75" customHeight="1">
      <c r="A997" s="57">
        <v>996</v>
      </c>
      <c r="B997" s="9">
        <v>439</v>
      </c>
    </row>
    <row r="998" spans="1:2" ht="15.75" customHeight="1">
      <c r="A998" s="57">
        <v>997</v>
      </c>
      <c r="B998" s="9">
        <v>439</v>
      </c>
    </row>
    <row r="999" spans="1:2" ht="15.75" customHeight="1">
      <c r="A999" s="57">
        <v>998</v>
      </c>
      <c r="B999" s="9">
        <v>439</v>
      </c>
    </row>
    <row r="1000" spans="1:2" ht="15.75" customHeight="1">
      <c r="A1000" s="57">
        <v>999</v>
      </c>
      <c r="B1000" s="9">
        <v>439</v>
      </c>
    </row>
    <row r="1001" spans="1:2" ht="15.75" customHeight="1">
      <c r="A1001" s="57">
        <v>1000</v>
      </c>
      <c r="B1001" s="9">
        <v>439</v>
      </c>
    </row>
    <row r="1002" spans="1:2" ht="15.75" customHeight="1">
      <c r="A1002" s="57">
        <v>1001</v>
      </c>
      <c r="B1002" s="9">
        <v>439</v>
      </c>
    </row>
    <row r="1003" spans="1:2" ht="15.75" customHeight="1">
      <c r="A1003" s="57">
        <v>1002</v>
      </c>
      <c r="B1003" s="9">
        <v>439</v>
      </c>
    </row>
    <row r="1004" spans="1:2" ht="15.75" customHeight="1">
      <c r="A1004" s="57">
        <v>1003</v>
      </c>
      <c r="B1004" s="9">
        <v>439.408</v>
      </c>
    </row>
    <row r="1005" spans="1:2" ht="15.75" customHeight="1">
      <c r="A1005" s="57">
        <v>1004</v>
      </c>
      <c r="B1005" s="9">
        <v>439.452</v>
      </c>
    </row>
    <row r="1006" spans="1:2" ht="15.75" customHeight="1">
      <c r="A1006" s="57">
        <v>1005</v>
      </c>
      <c r="B1006" s="9">
        <v>446</v>
      </c>
    </row>
    <row r="1007" spans="1:2" ht="15.75" customHeight="1">
      <c r="A1007" s="57">
        <v>1006</v>
      </c>
      <c r="B1007" s="9">
        <v>446</v>
      </c>
    </row>
    <row r="1008" spans="1:2" ht="15.75" customHeight="1">
      <c r="A1008" s="57">
        <v>1007</v>
      </c>
      <c r="B1008" s="9">
        <v>446</v>
      </c>
    </row>
    <row r="1009" spans="1:2" ht="15.75" customHeight="1">
      <c r="A1009" s="57">
        <v>1008</v>
      </c>
      <c r="B1009" s="9">
        <v>446</v>
      </c>
    </row>
    <row r="1010" spans="1:2" ht="15.75" customHeight="1">
      <c r="A1010" s="57">
        <v>1009</v>
      </c>
      <c r="B1010" s="9">
        <v>446</v>
      </c>
    </row>
    <row r="1011" spans="1:2" ht="15.75" customHeight="1">
      <c r="A1011" s="57">
        <v>1010</v>
      </c>
      <c r="B1011" s="9">
        <v>446</v>
      </c>
    </row>
    <row r="1012" spans="1:2" ht="15.75" customHeight="1">
      <c r="A1012" s="57">
        <v>1011</v>
      </c>
      <c r="B1012" s="9">
        <v>446</v>
      </c>
    </row>
    <row r="1013" spans="1:2" ht="15.75" customHeight="1">
      <c r="A1013" s="57">
        <v>1012</v>
      </c>
      <c r="B1013" s="9">
        <v>446</v>
      </c>
    </row>
    <row r="1014" spans="1:2" ht="15.75" customHeight="1">
      <c r="A1014" s="57">
        <v>1013</v>
      </c>
      <c r="B1014" s="9">
        <v>446</v>
      </c>
    </row>
    <row r="1015" spans="1:2" ht="15.75" customHeight="1">
      <c r="A1015" s="57">
        <v>1014</v>
      </c>
      <c r="B1015" s="9">
        <v>446</v>
      </c>
    </row>
    <row r="1016" spans="1:2" ht="15.75" customHeight="1">
      <c r="A1016" s="57">
        <v>1015</v>
      </c>
      <c r="B1016" s="9">
        <v>452</v>
      </c>
    </row>
    <row r="1017" spans="1:2" ht="15.75" customHeight="1">
      <c r="A1017" s="57">
        <v>1016</v>
      </c>
      <c r="B1017" s="9">
        <v>452</v>
      </c>
    </row>
    <row r="1018" spans="1:2" ht="15.75" customHeight="1">
      <c r="A1018" s="57">
        <v>1017</v>
      </c>
      <c r="B1018" s="9">
        <v>452</v>
      </c>
    </row>
    <row r="1019" spans="1:2" ht="15.75" customHeight="1">
      <c r="A1019" s="57">
        <v>1018</v>
      </c>
      <c r="B1019" s="9">
        <v>452</v>
      </c>
    </row>
    <row r="1020" spans="1:2" ht="15.75" customHeight="1">
      <c r="A1020" s="57">
        <v>1019</v>
      </c>
      <c r="B1020" s="9">
        <v>452.382</v>
      </c>
    </row>
    <row r="1021" spans="1:2" ht="15.75" customHeight="1">
      <c r="A1021" s="57">
        <v>1020</v>
      </c>
      <c r="B1021" s="9">
        <v>459</v>
      </c>
    </row>
    <row r="1022" spans="1:2" ht="15.75" customHeight="1">
      <c r="A1022" s="57">
        <v>1021</v>
      </c>
      <c r="B1022" s="9">
        <v>459</v>
      </c>
    </row>
    <row r="1023" spans="1:2" ht="15.75" customHeight="1">
      <c r="A1023" s="57">
        <v>1022</v>
      </c>
      <c r="B1023" s="9">
        <v>459</v>
      </c>
    </row>
    <row r="1024" spans="1:2" ht="15.75" customHeight="1">
      <c r="A1024" s="57">
        <v>1023</v>
      </c>
      <c r="B1024" s="9">
        <v>459</v>
      </c>
    </row>
    <row r="1025" spans="1:2" ht="15.75" customHeight="1">
      <c r="A1025" s="57">
        <v>1024</v>
      </c>
      <c r="B1025" s="9">
        <v>459</v>
      </c>
    </row>
    <row r="1026" spans="1:2" ht="15.75" customHeight="1">
      <c r="A1026" s="57">
        <v>1025</v>
      </c>
      <c r="B1026" s="9">
        <v>459</v>
      </c>
    </row>
    <row r="1027" spans="1:2" ht="15.75" customHeight="1">
      <c r="A1027" s="57">
        <v>1026</v>
      </c>
      <c r="B1027" s="9">
        <v>459</v>
      </c>
    </row>
    <row r="1028" spans="1:2" ht="15.75" customHeight="1">
      <c r="A1028" s="57">
        <v>1027</v>
      </c>
      <c r="B1028" s="9">
        <v>459</v>
      </c>
    </row>
    <row r="1029" spans="1:2" ht="15.75" customHeight="1">
      <c r="A1029" s="57">
        <v>1028</v>
      </c>
      <c r="B1029" s="9">
        <v>459</v>
      </c>
    </row>
    <row r="1030" spans="1:2" ht="15.75" customHeight="1">
      <c r="A1030" s="57">
        <v>1029</v>
      </c>
      <c r="B1030" s="9">
        <v>459</v>
      </c>
    </row>
    <row r="1031" spans="1:2" ht="15.75" customHeight="1">
      <c r="A1031" s="57">
        <v>1030</v>
      </c>
      <c r="B1031" s="9">
        <v>459.446</v>
      </c>
    </row>
    <row r="1032" spans="1:2" ht="15.75" customHeight="1">
      <c r="A1032" s="57">
        <v>1031</v>
      </c>
      <c r="B1032" s="9">
        <v>459.471</v>
      </c>
    </row>
    <row r="1033" spans="1:2" ht="15.75" customHeight="1">
      <c r="A1033" s="57">
        <v>1032</v>
      </c>
      <c r="B1033" s="9">
        <v>459.471</v>
      </c>
    </row>
    <row r="1034" spans="1:2" ht="15.75" customHeight="1">
      <c r="A1034" s="57">
        <v>1033</v>
      </c>
      <c r="B1034" s="9">
        <v>465</v>
      </c>
    </row>
    <row r="1035" spans="1:2" ht="15.75" customHeight="1">
      <c r="A1035" s="57">
        <v>1034</v>
      </c>
      <c r="B1035" s="9">
        <v>465</v>
      </c>
    </row>
    <row r="1036" spans="1:2" ht="15.75" customHeight="1">
      <c r="A1036" s="57">
        <v>1035</v>
      </c>
      <c r="B1036" s="9">
        <v>465</v>
      </c>
    </row>
    <row r="1037" spans="1:2" ht="15.75" customHeight="1">
      <c r="A1037" s="57">
        <v>1036</v>
      </c>
      <c r="B1037" s="9">
        <v>465.465</v>
      </c>
    </row>
    <row r="1038" spans="1:2" ht="15.75" customHeight="1">
      <c r="A1038" s="57">
        <v>1037</v>
      </c>
      <c r="B1038" s="9">
        <v>471</v>
      </c>
    </row>
    <row r="1039" spans="1:2" ht="15.75" customHeight="1">
      <c r="A1039" s="57">
        <v>1038</v>
      </c>
      <c r="B1039" s="9">
        <v>471</v>
      </c>
    </row>
    <row r="1040" spans="1:2" ht="15.75" customHeight="1">
      <c r="A1040" s="57">
        <v>1039</v>
      </c>
      <c r="B1040" s="9">
        <v>471</v>
      </c>
    </row>
    <row r="1041" spans="1:2" ht="15.75" customHeight="1">
      <c r="A1041" s="57">
        <v>1040</v>
      </c>
      <c r="B1041" s="9">
        <v>471.471</v>
      </c>
    </row>
    <row r="1042" spans="1:2" ht="15.75" customHeight="1">
      <c r="A1042" s="57">
        <v>1041</v>
      </c>
      <c r="B1042" s="9">
        <v>471.478</v>
      </c>
    </row>
    <row r="1043" spans="1:2" ht="15.75" customHeight="1">
      <c r="A1043" s="57">
        <v>1042</v>
      </c>
      <c r="B1043" s="9">
        <v>484</v>
      </c>
    </row>
    <row r="1044" spans="1:2" ht="15.75" customHeight="1">
      <c r="A1044" s="57">
        <v>1043</v>
      </c>
      <c r="B1044" s="9">
        <v>490</v>
      </c>
    </row>
    <row r="1045" spans="1:2" ht="15.75" customHeight="1">
      <c r="A1045" s="57">
        <v>1044</v>
      </c>
      <c r="B1045" s="9">
        <v>490.478</v>
      </c>
    </row>
    <row r="1046" spans="1:2" ht="15.75" customHeight="1">
      <c r="A1046" s="57">
        <v>1045</v>
      </c>
      <c r="B1046" s="9">
        <v>503</v>
      </c>
    </row>
    <row r="1047" spans="1:2" ht="15.75" customHeight="1">
      <c r="A1047" s="57">
        <v>1046</v>
      </c>
      <c r="B1047" s="9">
        <v>567.573</v>
      </c>
    </row>
    <row r="1048" spans="1:2" ht="15.75" customHeight="1" thickBot="1">
      <c r="A1048" s="58">
        <v>1047</v>
      </c>
      <c r="B1048" s="11">
        <v>688.662</v>
      </c>
    </row>
  </sheetData>
  <sheetProtection/>
  <mergeCells count="3">
    <mergeCell ref="D8:E8"/>
    <mergeCell ref="D12:E12"/>
    <mergeCell ref="H1:I1"/>
  </mergeCells>
  <printOptions/>
  <pageMargins left="0.787401575" right="0.787401575" top="0.984251969" bottom="0.984251969" header="0.4921259845" footer="0.4921259845"/>
  <pageSetup horizontalDpi="1200" verticalDpi="1200" orientation="portrait" paperSize="9" r:id="rId13"/>
  <drawing r:id="rId12"/>
  <legacyDrawing r:id="rId11"/>
  <oleObjects>
    <oleObject progId="Equation.3" shapeId="92196" r:id="rId1"/>
    <oleObject progId="Equation.3" shapeId="92197" r:id="rId2"/>
    <oleObject progId="Equation.3" shapeId="92198" r:id="rId3"/>
    <oleObject progId="Equation.3" shapeId="92199" r:id="rId4"/>
    <oleObject progId="Equation.3" shapeId="95033" r:id="rId5"/>
    <oleObject progId="Equation.3" shapeId="95034" r:id="rId6"/>
    <oleObject progId="Equation.3" shapeId="95035" r:id="rId7"/>
    <oleObject progId="Equation.3" shapeId="99393" r:id="rId8"/>
    <oleObject progId="Equation.3" shapeId="99394" r:id="rId9"/>
    <oleObject progId="Equation.3" shapeId="92550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228, FaSt, VŠB 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Parametrická rozdělení pravděpodobnosti</dc:title>
  <dc:subject/>
  <dc:creator>Ing. Martin Krejsa, Ph.D.</dc:creator>
  <cp:keywords/>
  <dc:description/>
  <cp:lastModifiedBy>Martin Krejsa</cp:lastModifiedBy>
  <dcterms:created xsi:type="dcterms:W3CDTF">2007-03-09T09:36:53Z</dcterms:created>
  <dcterms:modified xsi:type="dcterms:W3CDTF">2022-05-04T13:52:08Z</dcterms:modified>
  <cp:category/>
  <cp:version/>
  <cp:contentType/>
  <cp:contentStatus/>
</cp:coreProperties>
</file>